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D10" i="3" l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9" i="3"/>
  <c r="I77" i="2"/>
  <c r="I75" i="2"/>
  <c r="J74" i="2"/>
  <c r="J73" i="2"/>
  <c r="I73" i="2"/>
  <c r="J67" i="2"/>
  <c r="I67" i="2"/>
  <c r="J66" i="2"/>
  <c r="I66" i="2"/>
  <c r="J65" i="2"/>
  <c r="J64" i="2"/>
  <c r="J63" i="2"/>
  <c r="J62" i="2"/>
  <c r="J60" i="2"/>
  <c r="J59" i="2"/>
  <c r="I59" i="2"/>
  <c r="J58" i="2"/>
  <c r="J57" i="2"/>
  <c r="J56" i="2"/>
  <c r="I56" i="2"/>
  <c r="J55" i="2"/>
  <c r="J54" i="2"/>
  <c r="J53" i="2"/>
  <c r="I53" i="2"/>
  <c r="J52" i="2"/>
  <c r="I40" i="2"/>
  <c r="I37" i="2"/>
  <c r="I23" i="2"/>
  <c r="I18" i="2"/>
  <c r="J16" i="2"/>
  <c r="I16" i="2"/>
  <c r="I15" i="2"/>
  <c r="I14" i="2"/>
  <c r="J13" i="2"/>
  <c r="I13" i="2"/>
  <c r="I12" i="2"/>
  <c r="J11" i="2"/>
  <c r="I11" i="2"/>
  <c r="I10" i="2"/>
  <c r="I9" i="2"/>
</calcChain>
</file>

<file path=xl/sharedStrings.xml><?xml version="1.0" encoding="utf-8"?>
<sst xmlns="http://schemas.openxmlformats.org/spreadsheetml/2006/main" count="335" uniqueCount="247">
  <si>
    <t>за 2019 год</t>
  </si>
  <si>
    <t>№</t>
  </si>
  <si>
    <t>Наименование хозяйствующего субъекта</t>
  </si>
  <si>
    <t>Суммарная доля участия (собственности) государства (Кемеровской области и муниципального образования) в хозяйствующем субъекте</t>
  </si>
  <si>
    <t>Объем реализации товаров, работ, услуг в натуральном выражении</t>
  </si>
  <si>
    <t>Рыночная доля хозяйствующего субъекта ( в стоимостном выражении), процентов (по области)</t>
  </si>
  <si>
    <t>Суммарный объем государственного финансирования хозяйствующего субъекта (со стороны Кемеровской области и муниципальных образований), рублей</t>
  </si>
  <si>
    <t>местный бюджет</t>
  </si>
  <si>
    <t>областной бюджет</t>
  </si>
  <si>
    <t>муниципальное бюджетное дошкольное образовательное учреждение "Детский сад № 3 "Кораблик"
города Белово"</t>
  </si>
  <si>
    <t xml:space="preserve">Образование дошкольное </t>
  </si>
  <si>
    <t>муниципальное бюджетное дошкольное образовательное учреждение "Детский сад № 4 "Теремок"
города Белово"</t>
  </si>
  <si>
    <t>муниципальное бюджетное дошкольное образовательное учреждение "Детский сад № 5 "Синичка"
города Белово"</t>
  </si>
  <si>
    <t>муниципальное бюджетное дошкольное образовательное учреждение "Детский сад № 9 "Теремок"
города Белово"</t>
  </si>
  <si>
    <t>муниципальное бюджетное дошкольное образовательное учреждение "Детский сад № 10 "Сказка"
города Белово"</t>
  </si>
  <si>
    <t>муниципальное бюджетное дошкольное образовательное учреждение "Детский сад №11 "Колокольчик"
города Белово"</t>
  </si>
  <si>
    <t>муниципальное бюджетное дошкольное образовательное учреждение "Детский сад №13 "Аленушка"
города Белово"</t>
  </si>
  <si>
    <t>муниципальное бюджетное дошкольное образовательное учреждение "Детский сад № 14 "Солнышко"
компенсирующего вида города Белово"</t>
  </si>
  <si>
    <t>муниципальное бюджетное дошкольное образовательное учреждение "Детский сад № 15 "Родничок"
города Белово"</t>
  </si>
  <si>
    <t>муниципальное бюджетное дошкольное образовательное учреждение "Детский сад № 18 "Хрусталик"
компенсирующего вида города Белово"</t>
  </si>
  <si>
    <t>муниципальное бюджетное дошкольное образовательное учреждение "Детский сад № 21 "Сказка"
комбинированного вида города Белово"</t>
  </si>
  <si>
    <t>муниципальное бюджетное дошкольное образовательное учреждение "Детский сад № 25 "Солнышко"
города Белово"</t>
  </si>
  <si>
    <t>муниципальное бюджетное дошкольное образовательное учреждение "Детский сад № 26 "Звоночек"
города Белово"</t>
  </si>
  <si>
    <t>муниципальное бюджетное дошкольное образовательное учреждение "Детский сад № 27 "Искорка"
города Белово"</t>
  </si>
  <si>
    <t>муниципальное бюджетное дошкольное образовательное учреждение "Детский сад № 31 "Зайчик"
города Белово"</t>
  </si>
  <si>
    <t>муниципальное бюджетное дошкольное образовательное учреждение "Детский сад № 32 "Родничок"
города Белово"</t>
  </si>
  <si>
    <t>муниципальное бюджетное дошкольное образовательное учреждение "Детский сад № 34 "Колосок"
города Белово"</t>
  </si>
  <si>
    <t>муниципальное бюджетное дошкольное образовательное учреждение "Детский сад № 37 "Огонёк"
города Белово"</t>
  </si>
  <si>
    <t>муниципальное бюджетное дошкольное образовательное учреждение "Детский сад № 38 "Лёвушка"
города Белово"</t>
  </si>
  <si>
    <t>муниципальное бюджетное дошкольное образовательное учреждение "Детский сад № 40 "Фиалка"
города Белово"</t>
  </si>
  <si>
    <t>муниципальное бюджетное дошкольное образовательное учреждение "Детский сад № 41 "Солнышко" 
города Белово"</t>
  </si>
  <si>
    <t>муниципальное бюджетное дошкольное образовательное учреждение "Детский сад № 42 "Аленка"
города Белово"</t>
  </si>
  <si>
    <t>муниципальное бюджетное дошкольное образовательное учреждение "Детский сад № 43 "Снежинка"
 города Белово"</t>
  </si>
  <si>
    <t>муниципальное бюджетное дошкольное образовательное учреждение "Детский сад № 44 "Сказка"
комбинированного вида города Белово"</t>
  </si>
  <si>
    <t>муниципальное бюджетное дошкольное образовательное учреждение "Детский сад № 45 "Чайка" города
Белово"</t>
  </si>
  <si>
    <t>муниципальное бюджетное дошкольное образовательное учреждение "Детский сад № 47 "Золотой ключик" города
Белово"</t>
  </si>
  <si>
    <t>муниципальное бюджетное дошкольное образовательное учреждение "Детский сад № 51 "Ёлочка"
комбинированного вида города Белово"</t>
  </si>
  <si>
    <t>муниципальное бюджетное дошкольное образовательное учреждение "Детский сад № 52 "Медвежонок"
города Белово"</t>
  </si>
  <si>
    <t>муниципальное бюджетное дошкольное образовательное учреждение "Детский сад № 53 "Теремок"
города Белово"</t>
  </si>
  <si>
    <t>муниципальное бюджетное дошкольное образовательное учреждение "Детский сад № 55 "Богатырь"
 города Белово"</t>
  </si>
  <si>
    <t>муниципальное бюджетное дошкольное образовательное учреждение "Детский сад № 56 "Буратино"
 города Белово"</t>
  </si>
  <si>
    <t>муниципальное бюджетное дошкольное образовательное учреждение "Детский сад № 57 "Никитка"
города Белово"</t>
  </si>
  <si>
    <t>муниципальное бюджетное дошкольное образовательное учреждение "Детский сад № 58 "Солнышко"
комбинированного вида города Белово"</t>
  </si>
  <si>
    <t>муниципальное бюджетное дошкольное образовательное учреждение "Детский сад № 59 "Рябинка"
комбинированного вида города Белово"</t>
  </si>
  <si>
    <t>муниципальное бюджетное дошкольное образовательное учреждение "Детский сад № 60 "Теремок"
комбинированного вида города Белово"</t>
  </si>
  <si>
    <t>муниципальное бюджетное дошкольное образовательное учреждение "Детский сад № 61 "Рябинка"
города Белово"</t>
  </si>
  <si>
    <t>муниципальное бюджетное дошкольное образовательное учреждение "Детский сад № 62 "Березка"
города Белово"</t>
  </si>
  <si>
    <t>муниципальное бюджетное дошкольное образовательное учреждение "Детский сад № 63 "Лесная
полянка"  города Белово"</t>
  </si>
  <si>
    <t>муниципальное бюджетное дошкольное образовательное учреждение "Детский сад № 70 "Золотой ключик"  города Белово"</t>
  </si>
  <si>
    <t>муниципальное бюджетное дошкольное образовательное учреждение "Детский сад № 110 "Ласточка"  города Белово"</t>
  </si>
  <si>
    <t>муниципальное бюджетное общеобразовательное учреждение "Гимназия № 1
имени Тасирова Г.Х. города Белово"</t>
  </si>
  <si>
    <t xml:space="preserve">Образование среднее общее </t>
  </si>
  <si>
    <t>муниципальное бюджетное общеобразовательное учреждение "Основная общеобразовательная школа №
4 города Белово"</t>
  </si>
  <si>
    <t xml:space="preserve">Образование основное общее </t>
  </si>
  <si>
    <t>муниципальное бюджетное общеобразовательное учреждение "Основная общеобразовательная школа №
5 города Белово"</t>
  </si>
  <si>
    <t>муниципальное бюджетное общеобразовательное учреждение "Основная общеобразовательная школа №
7 города Белово"</t>
  </si>
  <si>
    <t>муниципальное бюджетное общеобразовательное учреждение "Средняя общеобразовательная школа № 8
города Белово"</t>
  </si>
  <si>
    <t>Муниципальное бюджетное общеобразовательное учреждение "Средняя общеобразовательная школа №
9 города Белово"</t>
  </si>
  <si>
    <t>Муниципальное бюджетное общеобразовательное учреждение "Средняя общеобразовательная школа №
10 города Белово"</t>
  </si>
  <si>
    <t>муниципальное бюджетное общеобразовательное учреждение "Средняя общеобразовательная школа №
11 города Белово"</t>
  </si>
  <si>
    <t>муниципальное бюджетное общеобразовательное учреждение "Средняя общеобразовательная школа №
12 города Белово"</t>
  </si>
  <si>
    <t>муниципальное бюджетное общеобразовательное учреждение "Средняя общеобразовательная школа №
14 города Белово"</t>
  </si>
  <si>
    <t>муниципальное бюджетное общеобразовательное учреждение "Средняя общеобразовательная школа №
16 города Белово"</t>
  </si>
  <si>
    <t>муниципальное бюджетное общеобразовательное учреждение "Средняя общеобразовательная школа №
19 города Белово"</t>
  </si>
  <si>
    <t>муниципальное бюджетное общеобразовательное учреждение "Основная общеобразовательная школа №
21 города Белово"</t>
  </si>
  <si>
    <t>муниципальное бюджетное общеобразовательное учреждение "Лицей №
22 города Белово"</t>
  </si>
  <si>
    <t>муниципальное бюджетное общеобразовательное учреждение "Основная общеобразовательная школа №
23 города Белово"</t>
  </si>
  <si>
    <t>муниципальное бюджетное общеобразовательное учреждение "Средняя общеобразовательная школа №
24 города Белово"</t>
  </si>
  <si>
    <t>муниципальное бюджетное общеобразовательное учреждение "Основная общеобразовательная школа №
28 города Белово"</t>
  </si>
  <si>
    <t>муниципальное бюджетное общеобразовательное учреждение "Средняя общеобразовательная школа №
30 города Белово"</t>
  </si>
  <si>
    <t>муниципальное бюджетное общеобразовательное учреждение "Средняя общеобразовательная школа №
32 города Белово"</t>
  </si>
  <si>
    <t>муниципальное бюджетное общеобразовательное учреждение "Средняя общеобразовательная школа №
37 города Белово"</t>
  </si>
  <si>
    <t>муниципальное бюджетное общеобразовательное учреждение "Средняя общеобразовательная школа №
76 города Белово"</t>
  </si>
  <si>
    <t>муниципальное бюджетное учреждение дополнительного образования "Дом детского творчества города
Белово"</t>
  </si>
  <si>
    <t xml:space="preserve">Образование дополнительное детей </t>
  </si>
  <si>
    <t>муниципальное бюджетное учреждение дополнительного образования 
"Дворец творчества детей и молодежи имени Добробабиной А.П. города Белово"</t>
  </si>
  <si>
    <t>муниципальное казенное общеобразовательное учреждение "Специальная (коррекционная) общеобразовательная школа-интернат № 15 города Белово"</t>
  </si>
  <si>
    <t>муниципальное казенное общеобразовательное учреждение "Специальная (коррекционная) общеобразовательная школа-интернат №36 города Белово"</t>
  </si>
  <si>
    <t>муниципальное казенное учреждение для детей-сирот и детей, оставшихся без попечения родителей, "Детский дом "Родник" города Белово"</t>
  </si>
  <si>
    <t xml:space="preserve">Деятельность по уходу с обеспечением проживания прочая </t>
  </si>
  <si>
    <t>муниципальное казенное учреждение для детей-сирот и детей, оставшихся без попечения родителей, "Детский дом "Надежда" города Белово"</t>
  </si>
  <si>
    <t>МУНИЦИПАЛЬНОЕ БЮДЖЕТНОЕ УЧРЕЖДЕНИЕ "ИНФОРМАЦИОННО-МЕТОДИЧЕСКИЙ ЦЕНТР
ГОРОДА БЕЛОВО"</t>
  </si>
  <si>
    <t xml:space="preserve">Образование профессиональное дополнительное </t>
  </si>
  <si>
    <t>МУНИЦИПАЛЬНОЕ БЮДЖЕТНОЕ УЧРЕЖДЕНИЕ "Центр бухгалтерского обслуживания образовательных учреждений"</t>
  </si>
  <si>
    <t xml:space="preserve">Деятельность по оказанию услуг в области бухгалтерского учета </t>
  </si>
  <si>
    <t>Муниципальное автономное учреждение "Центр комплексного сопровождения образования города Белово"</t>
  </si>
  <si>
    <t xml:space="preserve">Консультирование по вопросам коммерческой деятельности и управления </t>
  </si>
  <si>
    <t xml:space="preserve">Управление молодежной политики, физической культуры и спорта Администрации Беловского городского округа </t>
  </si>
  <si>
    <t xml:space="preserve">Деятельность органов местного самоуправления городских округов </t>
  </si>
  <si>
    <t>муниципальное бюджетное учреждение "Центр молодежной политики и туризма города Белово"</t>
  </si>
  <si>
    <t>Деятельность зрелищно-развлекательная прочая</t>
  </si>
  <si>
    <t>Объем выручки, руб.</t>
  </si>
  <si>
    <t xml:space="preserve">Муниципальное бюджетное физкультурно-спортивное учреждение "Спортивная школа имени Героя Советского Союза Михаила Андреевича Макарова" </t>
  </si>
  <si>
    <t xml:space="preserve">Деятельность в области спорта прочая </t>
  </si>
  <si>
    <t xml:space="preserve">Муниципальное автономное учреждение "Физкультурно-оздоровительный ресурсный центр" </t>
  </si>
  <si>
    <t>Муниципальное казенное учреждение "Централизованная бухгалтерия учреждений молодежной политики, физической культуры и спорта города Белово"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</si>
  <si>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</si>
  <si>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 xml:space="preserve">Комитет социальной защиты Беловского городского округа </t>
  </si>
  <si>
    <t>-</t>
  </si>
  <si>
    <t>Муниципальное бюджетное учреждение "Центр социального обслуживания"</t>
  </si>
  <si>
    <t>Предоставление социальных услуг без обеспечения проживания престарелым и инвалидам</t>
  </si>
  <si>
    <t xml:space="preserve">Предоставление социальных услуг без обеспечения проживания, не включенных в другие группировки </t>
  </si>
  <si>
    <t>Муниципальное учреждение "Комитет по земельным ресурсам и муниципальному имуществу города Белово"</t>
  </si>
  <si>
    <t xml:space="preserve">Управление эксплуатацией муниципального имущества </t>
  </si>
  <si>
    <t>Муниципальное автономное учреждение многофункциональный центр предоставления государственных и муниципальных услуг Беловского городского округа "Мои документы"</t>
  </si>
  <si>
    <t>Предоставление государственных и муниципальных услуг</t>
  </si>
  <si>
    <t xml:space="preserve">Муниципальное казенное учреждение "Служба заказчика ЖКХ" </t>
  </si>
  <si>
    <t>Управление эксплуатацией жилого фонда за вознаграждение или на договорной основе</t>
  </si>
  <si>
    <t>Муниципальное бюджетное учреждение "Управление капитального строительства города Белово"</t>
  </si>
  <si>
    <t xml:space="preserve">Деятельность органов местного самоуправления по управлению вопросами общего характера </t>
  </si>
  <si>
    <t>Муниципальное бюджетное учреждение "Архитектурно-планировочное бюро" г.Белово</t>
  </si>
  <si>
    <t xml:space="preserve">Деятельность в области архитектуры </t>
  </si>
  <si>
    <t>Муниципальное унитарное предприятие «Водоканал» Беловского городского округа</t>
  </si>
  <si>
    <t>Распределение воды для питьевых и промышленных нужд</t>
  </si>
  <si>
    <t>1524100 тыс. м3</t>
  </si>
  <si>
    <t>Муниципальное унитарное предприятие «Управление жилищным фондом» г. Белово</t>
  </si>
  <si>
    <t xml:space="preserve">48000 тыс. руб. </t>
  </si>
  <si>
    <t>Муниципальное унитарное предприятие по оказанию ритуальных услуг г. Белово</t>
  </si>
  <si>
    <t>Организация похорон и предоставление связанных с ними услуг</t>
  </si>
  <si>
    <t>5749100 руб.</t>
  </si>
  <si>
    <t>15 услуг</t>
  </si>
  <si>
    <t xml:space="preserve">854 услуг </t>
  </si>
  <si>
    <t xml:space="preserve">277 жилых помещений </t>
  </si>
  <si>
    <t>17 услуг</t>
  </si>
  <si>
    <t xml:space="preserve">130000 руб. </t>
  </si>
  <si>
    <t xml:space="preserve">178000 руб. </t>
  </si>
  <si>
    <t>1626840 руб.</t>
  </si>
  <si>
    <t>154547 руб.</t>
  </si>
  <si>
    <t>78039 руб.</t>
  </si>
  <si>
    <t>82275 руб.</t>
  </si>
  <si>
    <t>214 воспитанников</t>
  </si>
  <si>
    <t xml:space="preserve">108 воспитанников </t>
  </si>
  <si>
    <t>187 воспитанников</t>
  </si>
  <si>
    <t xml:space="preserve">110 воспитанников </t>
  </si>
  <si>
    <t>302 воспитанника</t>
  </si>
  <si>
    <t>143 воспитанника</t>
  </si>
  <si>
    <t>90 воспитанников</t>
  </si>
  <si>
    <t>156 воспитанников</t>
  </si>
  <si>
    <t>236 воспитанников</t>
  </si>
  <si>
    <t>157 воспитанников</t>
  </si>
  <si>
    <t>87 воспитанников</t>
  </si>
  <si>
    <t>138 воспитанников</t>
  </si>
  <si>
    <t>149 воспитанников</t>
  </si>
  <si>
    <t>164 воспитанника</t>
  </si>
  <si>
    <t>91 воспитанник</t>
  </si>
  <si>
    <t>161 воспитанник</t>
  </si>
  <si>
    <t>177 воспитанников</t>
  </si>
  <si>
    <t>154 воспитанника</t>
  </si>
  <si>
    <t xml:space="preserve"> 115 воспитанников</t>
  </si>
  <si>
    <t xml:space="preserve">357 воспитанников </t>
  </si>
  <si>
    <t>323 воспитанника</t>
  </si>
  <si>
    <t>133 воспитанника</t>
  </si>
  <si>
    <t>192 воспитанника</t>
  </si>
  <si>
    <t>153 воспитанника</t>
  </si>
  <si>
    <t>169 воспитанников</t>
  </si>
  <si>
    <t xml:space="preserve">136 воспитанников </t>
  </si>
  <si>
    <t>331 воспитанник</t>
  </si>
  <si>
    <t>150 воспитанников</t>
  </si>
  <si>
    <t>178 воспитанников</t>
  </si>
  <si>
    <t>137 воспитанников</t>
  </si>
  <si>
    <t>224 воспитанника</t>
  </si>
  <si>
    <t>163 воспитанника</t>
  </si>
  <si>
    <t>250 воспитанников</t>
  </si>
  <si>
    <t>325 воспитанников</t>
  </si>
  <si>
    <t>135 воспитанников</t>
  </si>
  <si>
    <t>361 воспитанник</t>
  </si>
  <si>
    <t>1090 обучающихся</t>
  </si>
  <si>
    <t>439 обучающихся</t>
  </si>
  <si>
    <t>239 обучающихся</t>
  </si>
  <si>
    <t>425 обучающихся</t>
  </si>
  <si>
    <t>1044 обучающихся</t>
  </si>
  <si>
    <t>607 обучающихся</t>
  </si>
  <si>
    <t>638 обучающихся</t>
  </si>
  <si>
    <t>531 обучающийся</t>
  </si>
  <si>
    <t>756 обучающихся</t>
  </si>
  <si>
    <t>1037 обучающихся</t>
  </si>
  <si>
    <t>593 обучающихся</t>
  </si>
  <si>
    <t>1950 обучающихся</t>
  </si>
  <si>
    <t xml:space="preserve"> 397 обучающихся</t>
  </si>
  <si>
    <t>622 обучающихся</t>
  </si>
  <si>
    <t>402 обучающихся</t>
  </si>
  <si>
    <t>1254 обучающихся</t>
  </si>
  <si>
    <t>368 обучающихся</t>
  </si>
  <si>
    <t>773 обучающихся</t>
  </si>
  <si>
    <t>923 обучающихся</t>
  </si>
  <si>
    <t>1247 обучающихся</t>
  </si>
  <si>
    <t>1452 обучающихся</t>
  </si>
  <si>
    <t>4124 обучающихся</t>
  </si>
  <si>
    <t>197 обучающихся</t>
  </si>
  <si>
    <t>210 обучающихся</t>
  </si>
  <si>
    <t>56 воспитанников</t>
  </si>
  <si>
    <t>62 воспитанника</t>
  </si>
  <si>
    <t>67 учреждений</t>
  </si>
  <si>
    <t>68 учреждений</t>
  </si>
  <si>
    <t>61 воспитанник</t>
  </si>
  <si>
    <t xml:space="preserve">Реестр хозяйствующих субъектов, доля участия муниципального образования Беловский городской округ в которых составляет 50 и более процентов, </t>
  </si>
  <si>
    <t>осуществляющих деятельность на территории Беловского городского округа</t>
  </si>
  <si>
    <t>Наименование рынка присутствия хозяйствующего субъекта</t>
  </si>
  <si>
    <t>Рыночная доля хозяйствующего субъекта в натуральном выражении (по объему реализации товаров, работ, услуг), процентов (по области)</t>
  </si>
  <si>
    <t>57 воспитанников</t>
  </si>
  <si>
    <t>158 воспитанников</t>
  </si>
  <si>
    <t xml:space="preserve">Муниципальное автономное учреждение "Физкультурно-оздоровительный комплекс "Беловский" </t>
  </si>
  <si>
    <t>Муниципальное казенное учреждение "Дом временного и ночного пребывания" Беловского городского округа</t>
  </si>
  <si>
    <t>Муниципальное казенное учреждение "Социально-реабилитационный центр для несовершеннолетних "Теплый дом" Беловского городского округа</t>
  </si>
  <si>
    <t>Муниципальное казенное учреждение "Центр социальной помощи семье и детям" Беловского городского округа</t>
  </si>
  <si>
    <t>1803,7 тыс. руб.</t>
  </si>
  <si>
    <t>Управление культуры Администрации Беловского городского округа</t>
  </si>
  <si>
    <t>муниципальное бюджетное учреждение «Организационно-методический центр Управления культуры»</t>
  </si>
  <si>
    <t>муниципальное казенное учреждение «Центр бухгалтерского обслуживания учреждений культуры города Белова»</t>
  </si>
  <si>
    <t>муниципальное учреждение «Централизованная библиотечная система г. Белово»</t>
  </si>
  <si>
    <t>Муниципальное учреждение Центральный Дворец культуры</t>
  </si>
  <si>
    <t>муниципальное учреждение «Музейно-выставочный центр»</t>
  </si>
  <si>
    <t>Муниципальное учреждение Культурный центр «Инской»</t>
  </si>
  <si>
    <t>муниципальное учреждение Культурный центр «Бачатский»</t>
  </si>
  <si>
    <t>муниципальное учреждение Культурный центр «Грамотеинский»</t>
  </si>
  <si>
    <t>муниципальное бюджетное учреждение дополнительного образования «Детская музыкальная школа № 15»</t>
  </si>
  <si>
    <t>Муниципальное бюджетное учреждение дополнительного образования «Детская музыкальная школа № 76»</t>
  </si>
  <si>
    <t>муниципальное бюджетное учреждение дополнительного образования «Детская художественная школа № 3 имени Н.Я. Козленко</t>
  </si>
  <si>
    <t>Муниципальное бюджетное учреждение дополнительного образования «Детская школа искусств № 12»</t>
  </si>
  <si>
    <t>Муниципальное бюджетное учреждение дополнительного образования «Детская школа искусств № 39»</t>
  </si>
  <si>
    <t>муниципальное бюджетное учреждение дополнительного образования «Детская школа искусств № 63»</t>
  </si>
  <si>
    <t>Муниципальное учреждение культуры клуб «Строитель»</t>
  </si>
  <si>
    <t>Муниципальное учреждение клуб «Телеут»</t>
  </si>
  <si>
    <t>Муниципальное учреждение Дворец культуры «Угольщиков»</t>
  </si>
  <si>
    <t>Муниципальное учреждение Дом культуры «Шахтер»</t>
  </si>
  <si>
    <t xml:space="preserve">Деятельность многоцелевых центров и подобных заведений с преобладанием культурного обслуживания </t>
  </si>
  <si>
    <t>Деятельность библиотек и архивов</t>
  </si>
  <si>
    <t>319879 посетителей</t>
  </si>
  <si>
    <t>Деятельность учреждений клубного типа: клубов, дворцов и домов культуры, домов народного творчества</t>
  </si>
  <si>
    <t xml:space="preserve">457713 посетителей </t>
  </si>
  <si>
    <t xml:space="preserve"> Деятельность музеев</t>
  </si>
  <si>
    <t xml:space="preserve">47150 посетителей </t>
  </si>
  <si>
    <t>260954 посетителя</t>
  </si>
  <si>
    <t>285956 посетителей</t>
  </si>
  <si>
    <t>338866 посетителей</t>
  </si>
  <si>
    <t>Образование в области культуры</t>
  </si>
  <si>
    <t>84 учащихся</t>
  </si>
  <si>
    <t>191 учащийся</t>
  </si>
  <si>
    <t>375 учащихся</t>
  </si>
  <si>
    <t>408 учащихся</t>
  </si>
  <si>
    <t>249 учащихся</t>
  </si>
  <si>
    <t>403 учащихся</t>
  </si>
  <si>
    <t xml:space="preserve">20859 посетителей </t>
  </si>
  <si>
    <t>12137 посетителей</t>
  </si>
  <si>
    <t>139456 посетителей</t>
  </si>
  <si>
    <t>201053 посетителей</t>
  </si>
  <si>
    <t>Объем выручки,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</si>
</sst>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3" fontId="2" fillId="2" borderId="0" xfId="1" applyFont="1" applyFill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43" fontId="4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3" fontId="2" fillId="0" borderId="0" xfId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0" fillId="0" borderId="0" xfId="0" applyNumberFormat="1"/>
    <xf numFmtId="0" fontId="7" fillId="0" borderId="0" xfId="0" applyFont="1" applyAlignment="1">
      <alignment horizontal="right"/>
    </xf>
    <xf numFmtId="0" fontId="2" fillId="0" borderId="0" xfId="0" applyFont="1" applyFill="1" applyAlignment="1">
      <alignment vertical="center" wrapText="1"/>
    </xf>
    <xf numFmtId="0" fontId="7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workbookViewId="0">
      <selection activeCell="A4" sqref="A4:J4"/>
    </sheetView>
  </sheetViews>
  <sheetFormatPr defaultRowHeight="15" x14ac:dyDescent="0.25"/>
  <cols>
    <col min="1" max="1" width="5.42578125" style="5" customWidth="1"/>
    <col min="2" max="2" width="55.7109375" style="5" customWidth="1"/>
    <col min="3" max="3" width="20.140625" style="5" customWidth="1"/>
    <col min="4" max="4" width="31.140625" style="5" customWidth="1"/>
    <col min="5" max="5" width="15.5703125" style="7" customWidth="1"/>
    <col min="6" max="6" width="17.28515625" style="7" customWidth="1"/>
    <col min="7" max="7" width="13.7109375" style="9" customWidth="1"/>
    <col min="8" max="8" width="15.28515625" style="7" customWidth="1"/>
    <col min="9" max="9" width="16" style="8" bestFit="1" customWidth="1"/>
    <col min="10" max="10" width="15.7109375" style="8" customWidth="1"/>
    <col min="11" max="12" width="13.7109375" style="1" bestFit="1" customWidth="1"/>
    <col min="13" max="256" width="9.140625" style="1"/>
    <col min="257" max="257" width="55.7109375" style="1" customWidth="1"/>
    <col min="258" max="258" width="18.42578125" style="1" customWidth="1"/>
    <col min="259" max="259" width="31.140625" style="1" customWidth="1"/>
    <col min="260" max="260" width="15" style="1" customWidth="1"/>
    <col min="261" max="261" width="12.42578125" style="1" customWidth="1"/>
    <col min="262" max="262" width="17.28515625" style="1" customWidth="1"/>
    <col min="263" max="263" width="9.140625" style="1" customWidth="1"/>
    <col min="264" max="264" width="15.28515625" style="1" customWidth="1"/>
    <col min="265" max="265" width="15.28515625" style="1" bestFit="1" customWidth="1"/>
    <col min="266" max="266" width="15.7109375" style="1" customWidth="1"/>
    <col min="267" max="268" width="13.7109375" style="1" bestFit="1" customWidth="1"/>
    <col min="269" max="512" width="9.140625" style="1"/>
    <col min="513" max="513" width="55.7109375" style="1" customWidth="1"/>
    <col min="514" max="514" width="18.42578125" style="1" customWidth="1"/>
    <col min="515" max="515" width="31.140625" style="1" customWidth="1"/>
    <col min="516" max="516" width="15" style="1" customWidth="1"/>
    <col min="517" max="517" width="12.42578125" style="1" customWidth="1"/>
    <col min="518" max="518" width="17.28515625" style="1" customWidth="1"/>
    <col min="519" max="519" width="9.140625" style="1" customWidth="1"/>
    <col min="520" max="520" width="15.28515625" style="1" customWidth="1"/>
    <col min="521" max="521" width="15.28515625" style="1" bestFit="1" customWidth="1"/>
    <col min="522" max="522" width="15.7109375" style="1" customWidth="1"/>
    <col min="523" max="524" width="13.7109375" style="1" bestFit="1" customWidth="1"/>
    <col min="525" max="768" width="9.140625" style="1"/>
    <col min="769" max="769" width="55.7109375" style="1" customWidth="1"/>
    <col min="770" max="770" width="18.42578125" style="1" customWidth="1"/>
    <col min="771" max="771" width="31.140625" style="1" customWidth="1"/>
    <col min="772" max="772" width="15" style="1" customWidth="1"/>
    <col min="773" max="773" width="12.42578125" style="1" customWidth="1"/>
    <col min="774" max="774" width="17.28515625" style="1" customWidth="1"/>
    <col min="775" max="775" width="9.140625" style="1" customWidth="1"/>
    <col min="776" max="776" width="15.28515625" style="1" customWidth="1"/>
    <col min="777" max="777" width="15.28515625" style="1" bestFit="1" customWidth="1"/>
    <col min="778" max="778" width="15.7109375" style="1" customWidth="1"/>
    <col min="779" max="780" width="13.7109375" style="1" bestFit="1" customWidth="1"/>
    <col min="781" max="1024" width="9.140625" style="1"/>
    <col min="1025" max="1025" width="55.7109375" style="1" customWidth="1"/>
    <col min="1026" max="1026" width="18.42578125" style="1" customWidth="1"/>
    <col min="1027" max="1027" width="31.140625" style="1" customWidth="1"/>
    <col min="1028" max="1028" width="15" style="1" customWidth="1"/>
    <col min="1029" max="1029" width="12.42578125" style="1" customWidth="1"/>
    <col min="1030" max="1030" width="17.28515625" style="1" customWidth="1"/>
    <col min="1031" max="1031" width="9.140625" style="1" customWidth="1"/>
    <col min="1032" max="1032" width="15.28515625" style="1" customWidth="1"/>
    <col min="1033" max="1033" width="15.28515625" style="1" bestFit="1" customWidth="1"/>
    <col min="1034" max="1034" width="15.7109375" style="1" customWidth="1"/>
    <col min="1035" max="1036" width="13.7109375" style="1" bestFit="1" customWidth="1"/>
    <col min="1037" max="1280" width="9.140625" style="1"/>
    <col min="1281" max="1281" width="55.7109375" style="1" customWidth="1"/>
    <col min="1282" max="1282" width="18.42578125" style="1" customWidth="1"/>
    <col min="1283" max="1283" width="31.140625" style="1" customWidth="1"/>
    <col min="1284" max="1284" width="15" style="1" customWidth="1"/>
    <col min="1285" max="1285" width="12.42578125" style="1" customWidth="1"/>
    <col min="1286" max="1286" width="17.28515625" style="1" customWidth="1"/>
    <col min="1287" max="1287" width="9.140625" style="1" customWidth="1"/>
    <col min="1288" max="1288" width="15.28515625" style="1" customWidth="1"/>
    <col min="1289" max="1289" width="15.28515625" style="1" bestFit="1" customWidth="1"/>
    <col min="1290" max="1290" width="15.7109375" style="1" customWidth="1"/>
    <col min="1291" max="1292" width="13.7109375" style="1" bestFit="1" customWidth="1"/>
    <col min="1293" max="1536" width="9.140625" style="1"/>
    <col min="1537" max="1537" width="55.7109375" style="1" customWidth="1"/>
    <col min="1538" max="1538" width="18.42578125" style="1" customWidth="1"/>
    <col min="1539" max="1539" width="31.140625" style="1" customWidth="1"/>
    <col min="1540" max="1540" width="15" style="1" customWidth="1"/>
    <col min="1541" max="1541" width="12.42578125" style="1" customWidth="1"/>
    <col min="1542" max="1542" width="17.28515625" style="1" customWidth="1"/>
    <col min="1543" max="1543" width="9.140625" style="1" customWidth="1"/>
    <col min="1544" max="1544" width="15.28515625" style="1" customWidth="1"/>
    <col min="1545" max="1545" width="15.28515625" style="1" bestFit="1" customWidth="1"/>
    <col min="1546" max="1546" width="15.7109375" style="1" customWidth="1"/>
    <col min="1547" max="1548" width="13.7109375" style="1" bestFit="1" customWidth="1"/>
    <col min="1549" max="1792" width="9.140625" style="1"/>
    <col min="1793" max="1793" width="55.7109375" style="1" customWidth="1"/>
    <col min="1794" max="1794" width="18.42578125" style="1" customWidth="1"/>
    <col min="1795" max="1795" width="31.140625" style="1" customWidth="1"/>
    <col min="1796" max="1796" width="15" style="1" customWidth="1"/>
    <col min="1797" max="1797" width="12.42578125" style="1" customWidth="1"/>
    <col min="1798" max="1798" width="17.28515625" style="1" customWidth="1"/>
    <col min="1799" max="1799" width="9.140625" style="1" customWidth="1"/>
    <col min="1800" max="1800" width="15.28515625" style="1" customWidth="1"/>
    <col min="1801" max="1801" width="15.28515625" style="1" bestFit="1" customWidth="1"/>
    <col min="1802" max="1802" width="15.7109375" style="1" customWidth="1"/>
    <col min="1803" max="1804" width="13.7109375" style="1" bestFit="1" customWidth="1"/>
    <col min="1805" max="2048" width="9.140625" style="1"/>
    <col min="2049" max="2049" width="55.7109375" style="1" customWidth="1"/>
    <col min="2050" max="2050" width="18.42578125" style="1" customWidth="1"/>
    <col min="2051" max="2051" width="31.140625" style="1" customWidth="1"/>
    <col min="2052" max="2052" width="15" style="1" customWidth="1"/>
    <col min="2053" max="2053" width="12.42578125" style="1" customWidth="1"/>
    <col min="2054" max="2054" width="17.28515625" style="1" customWidth="1"/>
    <col min="2055" max="2055" width="9.140625" style="1" customWidth="1"/>
    <col min="2056" max="2056" width="15.28515625" style="1" customWidth="1"/>
    <col min="2057" max="2057" width="15.28515625" style="1" bestFit="1" customWidth="1"/>
    <col min="2058" max="2058" width="15.7109375" style="1" customWidth="1"/>
    <col min="2059" max="2060" width="13.7109375" style="1" bestFit="1" customWidth="1"/>
    <col min="2061" max="2304" width="9.140625" style="1"/>
    <col min="2305" max="2305" width="55.7109375" style="1" customWidth="1"/>
    <col min="2306" max="2306" width="18.42578125" style="1" customWidth="1"/>
    <col min="2307" max="2307" width="31.140625" style="1" customWidth="1"/>
    <col min="2308" max="2308" width="15" style="1" customWidth="1"/>
    <col min="2309" max="2309" width="12.42578125" style="1" customWidth="1"/>
    <col min="2310" max="2310" width="17.28515625" style="1" customWidth="1"/>
    <col min="2311" max="2311" width="9.140625" style="1" customWidth="1"/>
    <col min="2312" max="2312" width="15.28515625" style="1" customWidth="1"/>
    <col min="2313" max="2313" width="15.28515625" style="1" bestFit="1" customWidth="1"/>
    <col min="2314" max="2314" width="15.7109375" style="1" customWidth="1"/>
    <col min="2315" max="2316" width="13.7109375" style="1" bestFit="1" customWidth="1"/>
    <col min="2317" max="2560" width="9.140625" style="1"/>
    <col min="2561" max="2561" width="55.7109375" style="1" customWidth="1"/>
    <col min="2562" max="2562" width="18.42578125" style="1" customWidth="1"/>
    <col min="2563" max="2563" width="31.140625" style="1" customWidth="1"/>
    <col min="2564" max="2564" width="15" style="1" customWidth="1"/>
    <col min="2565" max="2565" width="12.42578125" style="1" customWidth="1"/>
    <col min="2566" max="2566" width="17.28515625" style="1" customWidth="1"/>
    <col min="2567" max="2567" width="9.140625" style="1" customWidth="1"/>
    <col min="2568" max="2568" width="15.28515625" style="1" customWidth="1"/>
    <col min="2569" max="2569" width="15.28515625" style="1" bestFit="1" customWidth="1"/>
    <col min="2570" max="2570" width="15.7109375" style="1" customWidth="1"/>
    <col min="2571" max="2572" width="13.7109375" style="1" bestFit="1" customWidth="1"/>
    <col min="2573" max="2816" width="9.140625" style="1"/>
    <col min="2817" max="2817" width="55.7109375" style="1" customWidth="1"/>
    <col min="2818" max="2818" width="18.42578125" style="1" customWidth="1"/>
    <col min="2819" max="2819" width="31.140625" style="1" customWidth="1"/>
    <col min="2820" max="2820" width="15" style="1" customWidth="1"/>
    <col min="2821" max="2821" width="12.42578125" style="1" customWidth="1"/>
    <col min="2822" max="2822" width="17.28515625" style="1" customWidth="1"/>
    <col min="2823" max="2823" width="9.140625" style="1" customWidth="1"/>
    <col min="2824" max="2824" width="15.28515625" style="1" customWidth="1"/>
    <col min="2825" max="2825" width="15.28515625" style="1" bestFit="1" customWidth="1"/>
    <col min="2826" max="2826" width="15.7109375" style="1" customWidth="1"/>
    <col min="2827" max="2828" width="13.7109375" style="1" bestFit="1" customWidth="1"/>
    <col min="2829" max="3072" width="9.140625" style="1"/>
    <col min="3073" max="3073" width="55.7109375" style="1" customWidth="1"/>
    <col min="3074" max="3074" width="18.42578125" style="1" customWidth="1"/>
    <col min="3075" max="3075" width="31.140625" style="1" customWidth="1"/>
    <col min="3076" max="3076" width="15" style="1" customWidth="1"/>
    <col min="3077" max="3077" width="12.42578125" style="1" customWidth="1"/>
    <col min="3078" max="3078" width="17.28515625" style="1" customWidth="1"/>
    <col min="3079" max="3079" width="9.140625" style="1" customWidth="1"/>
    <col min="3080" max="3080" width="15.28515625" style="1" customWidth="1"/>
    <col min="3081" max="3081" width="15.28515625" style="1" bestFit="1" customWidth="1"/>
    <col min="3082" max="3082" width="15.7109375" style="1" customWidth="1"/>
    <col min="3083" max="3084" width="13.7109375" style="1" bestFit="1" customWidth="1"/>
    <col min="3085" max="3328" width="9.140625" style="1"/>
    <col min="3329" max="3329" width="55.7109375" style="1" customWidth="1"/>
    <col min="3330" max="3330" width="18.42578125" style="1" customWidth="1"/>
    <col min="3331" max="3331" width="31.140625" style="1" customWidth="1"/>
    <col min="3332" max="3332" width="15" style="1" customWidth="1"/>
    <col min="3333" max="3333" width="12.42578125" style="1" customWidth="1"/>
    <col min="3334" max="3334" width="17.28515625" style="1" customWidth="1"/>
    <col min="3335" max="3335" width="9.140625" style="1" customWidth="1"/>
    <col min="3336" max="3336" width="15.28515625" style="1" customWidth="1"/>
    <col min="3337" max="3337" width="15.28515625" style="1" bestFit="1" customWidth="1"/>
    <col min="3338" max="3338" width="15.7109375" style="1" customWidth="1"/>
    <col min="3339" max="3340" width="13.7109375" style="1" bestFit="1" customWidth="1"/>
    <col min="3341" max="3584" width="9.140625" style="1"/>
    <col min="3585" max="3585" width="55.7109375" style="1" customWidth="1"/>
    <col min="3586" max="3586" width="18.42578125" style="1" customWidth="1"/>
    <col min="3587" max="3587" width="31.140625" style="1" customWidth="1"/>
    <col min="3588" max="3588" width="15" style="1" customWidth="1"/>
    <col min="3589" max="3589" width="12.42578125" style="1" customWidth="1"/>
    <col min="3590" max="3590" width="17.28515625" style="1" customWidth="1"/>
    <col min="3591" max="3591" width="9.140625" style="1" customWidth="1"/>
    <col min="3592" max="3592" width="15.28515625" style="1" customWidth="1"/>
    <col min="3593" max="3593" width="15.28515625" style="1" bestFit="1" customWidth="1"/>
    <col min="3594" max="3594" width="15.7109375" style="1" customWidth="1"/>
    <col min="3595" max="3596" width="13.7109375" style="1" bestFit="1" customWidth="1"/>
    <col min="3597" max="3840" width="9.140625" style="1"/>
    <col min="3841" max="3841" width="55.7109375" style="1" customWidth="1"/>
    <col min="3842" max="3842" width="18.42578125" style="1" customWidth="1"/>
    <col min="3843" max="3843" width="31.140625" style="1" customWidth="1"/>
    <col min="3844" max="3844" width="15" style="1" customWidth="1"/>
    <col min="3845" max="3845" width="12.42578125" style="1" customWidth="1"/>
    <col min="3846" max="3846" width="17.28515625" style="1" customWidth="1"/>
    <col min="3847" max="3847" width="9.140625" style="1" customWidth="1"/>
    <col min="3848" max="3848" width="15.28515625" style="1" customWidth="1"/>
    <col min="3849" max="3849" width="15.28515625" style="1" bestFit="1" customWidth="1"/>
    <col min="3850" max="3850" width="15.7109375" style="1" customWidth="1"/>
    <col min="3851" max="3852" width="13.7109375" style="1" bestFit="1" customWidth="1"/>
    <col min="3853" max="4096" width="9.140625" style="1"/>
    <col min="4097" max="4097" width="55.7109375" style="1" customWidth="1"/>
    <col min="4098" max="4098" width="18.42578125" style="1" customWidth="1"/>
    <col min="4099" max="4099" width="31.140625" style="1" customWidth="1"/>
    <col min="4100" max="4100" width="15" style="1" customWidth="1"/>
    <col min="4101" max="4101" width="12.42578125" style="1" customWidth="1"/>
    <col min="4102" max="4102" width="17.28515625" style="1" customWidth="1"/>
    <col min="4103" max="4103" width="9.140625" style="1" customWidth="1"/>
    <col min="4104" max="4104" width="15.28515625" style="1" customWidth="1"/>
    <col min="4105" max="4105" width="15.28515625" style="1" bestFit="1" customWidth="1"/>
    <col min="4106" max="4106" width="15.7109375" style="1" customWidth="1"/>
    <col min="4107" max="4108" width="13.7109375" style="1" bestFit="1" customWidth="1"/>
    <col min="4109" max="4352" width="9.140625" style="1"/>
    <col min="4353" max="4353" width="55.7109375" style="1" customWidth="1"/>
    <col min="4354" max="4354" width="18.42578125" style="1" customWidth="1"/>
    <col min="4355" max="4355" width="31.140625" style="1" customWidth="1"/>
    <col min="4356" max="4356" width="15" style="1" customWidth="1"/>
    <col min="4357" max="4357" width="12.42578125" style="1" customWidth="1"/>
    <col min="4358" max="4358" width="17.28515625" style="1" customWidth="1"/>
    <col min="4359" max="4359" width="9.140625" style="1" customWidth="1"/>
    <col min="4360" max="4360" width="15.28515625" style="1" customWidth="1"/>
    <col min="4361" max="4361" width="15.28515625" style="1" bestFit="1" customWidth="1"/>
    <col min="4362" max="4362" width="15.7109375" style="1" customWidth="1"/>
    <col min="4363" max="4364" width="13.7109375" style="1" bestFit="1" customWidth="1"/>
    <col min="4365" max="4608" width="9.140625" style="1"/>
    <col min="4609" max="4609" width="55.7109375" style="1" customWidth="1"/>
    <col min="4610" max="4610" width="18.42578125" style="1" customWidth="1"/>
    <col min="4611" max="4611" width="31.140625" style="1" customWidth="1"/>
    <col min="4612" max="4612" width="15" style="1" customWidth="1"/>
    <col min="4613" max="4613" width="12.42578125" style="1" customWidth="1"/>
    <col min="4614" max="4614" width="17.28515625" style="1" customWidth="1"/>
    <col min="4615" max="4615" width="9.140625" style="1" customWidth="1"/>
    <col min="4616" max="4616" width="15.28515625" style="1" customWidth="1"/>
    <col min="4617" max="4617" width="15.28515625" style="1" bestFit="1" customWidth="1"/>
    <col min="4618" max="4618" width="15.7109375" style="1" customWidth="1"/>
    <col min="4619" max="4620" width="13.7109375" style="1" bestFit="1" customWidth="1"/>
    <col min="4621" max="4864" width="9.140625" style="1"/>
    <col min="4865" max="4865" width="55.7109375" style="1" customWidth="1"/>
    <col min="4866" max="4866" width="18.42578125" style="1" customWidth="1"/>
    <col min="4867" max="4867" width="31.140625" style="1" customWidth="1"/>
    <col min="4868" max="4868" width="15" style="1" customWidth="1"/>
    <col min="4869" max="4869" width="12.42578125" style="1" customWidth="1"/>
    <col min="4870" max="4870" width="17.28515625" style="1" customWidth="1"/>
    <col min="4871" max="4871" width="9.140625" style="1" customWidth="1"/>
    <col min="4872" max="4872" width="15.28515625" style="1" customWidth="1"/>
    <col min="4873" max="4873" width="15.28515625" style="1" bestFit="1" customWidth="1"/>
    <col min="4874" max="4874" width="15.7109375" style="1" customWidth="1"/>
    <col min="4875" max="4876" width="13.7109375" style="1" bestFit="1" customWidth="1"/>
    <col min="4877" max="5120" width="9.140625" style="1"/>
    <col min="5121" max="5121" width="55.7109375" style="1" customWidth="1"/>
    <col min="5122" max="5122" width="18.42578125" style="1" customWidth="1"/>
    <col min="5123" max="5123" width="31.140625" style="1" customWidth="1"/>
    <col min="5124" max="5124" width="15" style="1" customWidth="1"/>
    <col min="5125" max="5125" width="12.42578125" style="1" customWidth="1"/>
    <col min="5126" max="5126" width="17.28515625" style="1" customWidth="1"/>
    <col min="5127" max="5127" width="9.140625" style="1" customWidth="1"/>
    <col min="5128" max="5128" width="15.28515625" style="1" customWidth="1"/>
    <col min="5129" max="5129" width="15.28515625" style="1" bestFit="1" customWidth="1"/>
    <col min="5130" max="5130" width="15.7109375" style="1" customWidth="1"/>
    <col min="5131" max="5132" width="13.7109375" style="1" bestFit="1" customWidth="1"/>
    <col min="5133" max="5376" width="9.140625" style="1"/>
    <col min="5377" max="5377" width="55.7109375" style="1" customWidth="1"/>
    <col min="5378" max="5378" width="18.42578125" style="1" customWidth="1"/>
    <col min="5379" max="5379" width="31.140625" style="1" customWidth="1"/>
    <col min="5380" max="5380" width="15" style="1" customWidth="1"/>
    <col min="5381" max="5381" width="12.42578125" style="1" customWidth="1"/>
    <col min="5382" max="5382" width="17.28515625" style="1" customWidth="1"/>
    <col min="5383" max="5383" width="9.140625" style="1" customWidth="1"/>
    <col min="5384" max="5384" width="15.28515625" style="1" customWidth="1"/>
    <col min="5385" max="5385" width="15.28515625" style="1" bestFit="1" customWidth="1"/>
    <col min="5386" max="5386" width="15.7109375" style="1" customWidth="1"/>
    <col min="5387" max="5388" width="13.7109375" style="1" bestFit="1" customWidth="1"/>
    <col min="5389" max="5632" width="9.140625" style="1"/>
    <col min="5633" max="5633" width="55.7109375" style="1" customWidth="1"/>
    <col min="5634" max="5634" width="18.42578125" style="1" customWidth="1"/>
    <col min="5635" max="5635" width="31.140625" style="1" customWidth="1"/>
    <col min="5636" max="5636" width="15" style="1" customWidth="1"/>
    <col min="5637" max="5637" width="12.42578125" style="1" customWidth="1"/>
    <col min="5638" max="5638" width="17.28515625" style="1" customWidth="1"/>
    <col min="5639" max="5639" width="9.140625" style="1" customWidth="1"/>
    <col min="5640" max="5640" width="15.28515625" style="1" customWidth="1"/>
    <col min="5641" max="5641" width="15.28515625" style="1" bestFit="1" customWidth="1"/>
    <col min="5642" max="5642" width="15.7109375" style="1" customWidth="1"/>
    <col min="5643" max="5644" width="13.7109375" style="1" bestFit="1" customWidth="1"/>
    <col min="5645" max="5888" width="9.140625" style="1"/>
    <col min="5889" max="5889" width="55.7109375" style="1" customWidth="1"/>
    <col min="5890" max="5890" width="18.42578125" style="1" customWidth="1"/>
    <col min="5891" max="5891" width="31.140625" style="1" customWidth="1"/>
    <col min="5892" max="5892" width="15" style="1" customWidth="1"/>
    <col min="5893" max="5893" width="12.42578125" style="1" customWidth="1"/>
    <col min="5894" max="5894" width="17.28515625" style="1" customWidth="1"/>
    <col min="5895" max="5895" width="9.140625" style="1" customWidth="1"/>
    <col min="5896" max="5896" width="15.28515625" style="1" customWidth="1"/>
    <col min="5897" max="5897" width="15.28515625" style="1" bestFit="1" customWidth="1"/>
    <col min="5898" max="5898" width="15.7109375" style="1" customWidth="1"/>
    <col min="5899" max="5900" width="13.7109375" style="1" bestFit="1" customWidth="1"/>
    <col min="5901" max="6144" width="9.140625" style="1"/>
    <col min="6145" max="6145" width="55.7109375" style="1" customWidth="1"/>
    <col min="6146" max="6146" width="18.42578125" style="1" customWidth="1"/>
    <col min="6147" max="6147" width="31.140625" style="1" customWidth="1"/>
    <col min="6148" max="6148" width="15" style="1" customWidth="1"/>
    <col min="6149" max="6149" width="12.42578125" style="1" customWidth="1"/>
    <col min="6150" max="6150" width="17.28515625" style="1" customWidth="1"/>
    <col min="6151" max="6151" width="9.140625" style="1" customWidth="1"/>
    <col min="6152" max="6152" width="15.28515625" style="1" customWidth="1"/>
    <col min="6153" max="6153" width="15.28515625" style="1" bestFit="1" customWidth="1"/>
    <col min="6154" max="6154" width="15.7109375" style="1" customWidth="1"/>
    <col min="6155" max="6156" width="13.7109375" style="1" bestFit="1" customWidth="1"/>
    <col min="6157" max="6400" width="9.140625" style="1"/>
    <col min="6401" max="6401" width="55.7109375" style="1" customWidth="1"/>
    <col min="6402" max="6402" width="18.42578125" style="1" customWidth="1"/>
    <col min="6403" max="6403" width="31.140625" style="1" customWidth="1"/>
    <col min="6404" max="6404" width="15" style="1" customWidth="1"/>
    <col min="6405" max="6405" width="12.42578125" style="1" customWidth="1"/>
    <col min="6406" max="6406" width="17.28515625" style="1" customWidth="1"/>
    <col min="6407" max="6407" width="9.140625" style="1" customWidth="1"/>
    <col min="6408" max="6408" width="15.28515625" style="1" customWidth="1"/>
    <col min="6409" max="6409" width="15.28515625" style="1" bestFit="1" customWidth="1"/>
    <col min="6410" max="6410" width="15.7109375" style="1" customWidth="1"/>
    <col min="6411" max="6412" width="13.7109375" style="1" bestFit="1" customWidth="1"/>
    <col min="6413" max="6656" width="9.140625" style="1"/>
    <col min="6657" max="6657" width="55.7109375" style="1" customWidth="1"/>
    <col min="6658" max="6658" width="18.42578125" style="1" customWidth="1"/>
    <col min="6659" max="6659" width="31.140625" style="1" customWidth="1"/>
    <col min="6660" max="6660" width="15" style="1" customWidth="1"/>
    <col min="6661" max="6661" width="12.42578125" style="1" customWidth="1"/>
    <col min="6662" max="6662" width="17.28515625" style="1" customWidth="1"/>
    <col min="6663" max="6663" width="9.140625" style="1" customWidth="1"/>
    <col min="6664" max="6664" width="15.28515625" style="1" customWidth="1"/>
    <col min="6665" max="6665" width="15.28515625" style="1" bestFit="1" customWidth="1"/>
    <col min="6666" max="6666" width="15.7109375" style="1" customWidth="1"/>
    <col min="6667" max="6668" width="13.7109375" style="1" bestFit="1" customWidth="1"/>
    <col min="6669" max="6912" width="9.140625" style="1"/>
    <col min="6913" max="6913" width="55.7109375" style="1" customWidth="1"/>
    <col min="6914" max="6914" width="18.42578125" style="1" customWidth="1"/>
    <col min="6915" max="6915" width="31.140625" style="1" customWidth="1"/>
    <col min="6916" max="6916" width="15" style="1" customWidth="1"/>
    <col min="6917" max="6917" width="12.42578125" style="1" customWidth="1"/>
    <col min="6918" max="6918" width="17.28515625" style="1" customWidth="1"/>
    <col min="6919" max="6919" width="9.140625" style="1" customWidth="1"/>
    <col min="6920" max="6920" width="15.28515625" style="1" customWidth="1"/>
    <col min="6921" max="6921" width="15.28515625" style="1" bestFit="1" customWidth="1"/>
    <col min="6922" max="6922" width="15.7109375" style="1" customWidth="1"/>
    <col min="6923" max="6924" width="13.7109375" style="1" bestFit="1" customWidth="1"/>
    <col min="6925" max="7168" width="9.140625" style="1"/>
    <col min="7169" max="7169" width="55.7109375" style="1" customWidth="1"/>
    <col min="7170" max="7170" width="18.42578125" style="1" customWidth="1"/>
    <col min="7171" max="7171" width="31.140625" style="1" customWidth="1"/>
    <col min="7172" max="7172" width="15" style="1" customWidth="1"/>
    <col min="7173" max="7173" width="12.42578125" style="1" customWidth="1"/>
    <col min="7174" max="7174" width="17.28515625" style="1" customWidth="1"/>
    <col min="7175" max="7175" width="9.140625" style="1" customWidth="1"/>
    <col min="7176" max="7176" width="15.28515625" style="1" customWidth="1"/>
    <col min="7177" max="7177" width="15.28515625" style="1" bestFit="1" customWidth="1"/>
    <col min="7178" max="7178" width="15.7109375" style="1" customWidth="1"/>
    <col min="7179" max="7180" width="13.7109375" style="1" bestFit="1" customWidth="1"/>
    <col min="7181" max="7424" width="9.140625" style="1"/>
    <col min="7425" max="7425" width="55.7109375" style="1" customWidth="1"/>
    <col min="7426" max="7426" width="18.42578125" style="1" customWidth="1"/>
    <col min="7427" max="7427" width="31.140625" style="1" customWidth="1"/>
    <col min="7428" max="7428" width="15" style="1" customWidth="1"/>
    <col min="7429" max="7429" width="12.42578125" style="1" customWidth="1"/>
    <col min="7430" max="7430" width="17.28515625" style="1" customWidth="1"/>
    <col min="7431" max="7431" width="9.140625" style="1" customWidth="1"/>
    <col min="7432" max="7432" width="15.28515625" style="1" customWidth="1"/>
    <col min="7433" max="7433" width="15.28515625" style="1" bestFit="1" customWidth="1"/>
    <col min="7434" max="7434" width="15.7109375" style="1" customWidth="1"/>
    <col min="7435" max="7436" width="13.7109375" style="1" bestFit="1" customWidth="1"/>
    <col min="7437" max="7680" width="9.140625" style="1"/>
    <col min="7681" max="7681" width="55.7109375" style="1" customWidth="1"/>
    <col min="7682" max="7682" width="18.42578125" style="1" customWidth="1"/>
    <col min="7683" max="7683" width="31.140625" style="1" customWidth="1"/>
    <col min="7684" max="7684" width="15" style="1" customWidth="1"/>
    <col min="7685" max="7685" width="12.42578125" style="1" customWidth="1"/>
    <col min="7686" max="7686" width="17.28515625" style="1" customWidth="1"/>
    <col min="7687" max="7687" width="9.140625" style="1" customWidth="1"/>
    <col min="7688" max="7688" width="15.28515625" style="1" customWidth="1"/>
    <col min="7689" max="7689" width="15.28515625" style="1" bestFit="1" customWidth="1"/>
    <col min="7690" max="7690" width="15.7109375" style="1" customWidth="1"/>
    <col min="7691" max="7692" width="13.7109375" style="1" bestFit="1" customWidth="1"/>
    <col min="7693" max="7936" width="9.140625" style="1"/>
    <col min="7937" max="7937" width="55.7109375" style="1" customWidth="1"/>
    <col min="7938" max="7938" width="18.42578125" style="1" customWidth="1"/>
    <col min="7939" max="7939" width="31.140625" style="1" customWidth="1"/>
    <col min="7940" max="7940" width="15" style="1" customWidth="1"/>
    <col min="7941" max="7941" width="12.42578125" style="1" customWidth="1"/>
    <col min="7942" max="7942" width="17.28515625" style="1" customWidth="1"/>
    <col min="7943" max="7943" width="9.140625" style="1" customWidth="1"/>
    <col min="7944" max="7944" width="15.28515625" style="1" customWidth="1"/>
    <col min="7945" max="7945" width="15.28515625" style="1" bestFit="1" customWidth="1"/>
    <col min="7946" max="7946" width="15.7109375" style="1" customWidth="1"/>
    <col min="7947" max="7948" width="13.7109375" style="1" bestFit="1" customWidth="1"/>
    <col min="7949" max="8192" width="9.140625" style="1"/>
    <col min="8193" max="8193" width="55.7109375" style="1" customWidth="1"/>
    <col min="8194" max="8194" width="18.42578125" style="1" customWidth="1"/>
    <col min="8195" max="8195" width="31.140625" style="1" customWidth="1"/>
    <col min="8196" max="8196" width="15" style="1" customWidth="1"/>
    <col min="8197" max="8197" width="12.42578125" style="1" customWidth="1"/>
    <col min="8198" max="8198" width="17.28515625" style="1" customWidth="1"/>
    <col min="8199" max="8199" width="9.140625" style="1" customWidth="1"/>
    <col min="8200" max="8200" width="15.28515625" style="1" customWidth="1"/>
    <col min="8201" max="8201" width="15.28515625" style="1" bestFit="1" customWidth="1"/>
    <col min="8202" max="8202" width="15.7109375" style="1" customWidth="1"/>
    <col min="8203" max="8204" width="13.7109375" style="1" bestFit="1" customWidth="1"/>
    <col min="8205" max="8448" width="9.140625" style="1"/>
    <col min="8449" max="8449" width="55.7109375" style="1" customWidth="1"/>
    <col min="8450" max="8450" width="18.42578125" style="1" customWidth="1"/>
    <col min="8451" max="8451" width="31.140625" style="1" customWidth="1"/>
    <col min="8452" max="8452" width="15" style="1" customWidth="1"/>
    <col min="8453" max="8453" width="12.42578125" style="1" customWidth="1"/>
    <col min="8454" max="8454" width="17.28515625" style="1" customWidth="1"/>
    <col min="8455" max="8455" width="9.140625" style="1" customWidth="1"/>
    <col min="8456" max="8456" width="15.28515625" style="1" customWidth="1"/>
    <col min="8457" max="8457" width="15.28515625" style="1" bestFit="1" customWidth="1"/>
    <col min="8458" max="8458" width="15.7109375" style="1" customWidth="1"/>
    <col min="8459" max="8460" width="13.7109375" style="1" bestFit="1" customWidth="1"/>
    <col min="8461" max="8704" width="9.140625" style="1"/>
    <col min="8705" max="8705" width="55.7109375" style="1" customWidth="1"/>
    <col min="8706" max="8706" width="18.42578125" style="1" customWidth="1"/>
    <col min="8707" max="8707" width="31.140625" style="1" customWidth="1"/>
    <col min="8708" max="8708" width="15" style="1" customWidth="1"/>
    <col min="8709" max="8709" width="12.42578125" style="1" customWidth="1"/>
    <col min="8710" max="8710" width="17.28515625" style="1" customWidth="1"/>
    <col min="8711" max="8711" width="9.140625" style="1" customWidth="1"/>
    <col min="8712" max="8712" width="15.28515625" style="1" customWidth="1"/>
    <col min="8713" max="8713" width="15.28515625" style="1" bestFit="1" customWidth="1"/>
    <col min="8714" max="8714" width="15.7109375" style="1" customWidth="1"/>
    <col min="8715" max="8716" width="13.7109375" style="1" bestFit="1" customWidth="1"/>
    <col min="8717" max="8960" width="9.140625" style="1"/>
    <col min="8961" max="8961" width="55.7109375" style="1" customWidth="1"/>
    <col min="8962" max="8962" width="18.42578125" style="1" customWidth="1"/>
    <col min="8963" max="8963" width="31.140625" style="1" customWidth="1"/>
    <col min="8964" max="8964" width="15" style="1" customWidth="1"/>
    <col min="8965" max="8965" width="12.42578125" style="1" customWidth="1"/>
    <col min="8966" max="8966" width="17.28515625" style="1" customWidth="1"/>
    <col min="8967" max="8967" width="9.140625" style="1" customWidth="1"/>
    <col min="8968" max="8968" width="15.28515625" style="1" customWidth="1"/>
    <col min="8969" max="8969" width="15.28515625" style="1" bestFit="1" customWidth="1"/>
    <col min="8970" max="8970" width="15.7109375" style="1" customWidth="1"/>
    <col min="8971" max="8972" width="13.7109375" style="1" bestFit="1" customWidth="1"/>
    <col min="8973" max="9216" width="9.140625" style="1"/>
    <col min="9217" max="9217" width="55.7109375" style="1" customWidth="1"/>
    <col min="9218" max="9218" width="18.42578125" style="1" customWidth="1"/>
    <col min="9219" max="9219" width="31.140625" style="1" customWidth="1"/>
    <col min="9220" max="9220" width="15" style="1" customWidth="1"/>
    <col min="9221" max="9221" width="12.42578125" style="1" customWidth="1"/>
    <col min="9222" max="9222" width="17.28515625" style="1" customWidth="1"/>
    <col min="9223" max="9223" width="9.140625" style="1" customWidth="1"/>
    <col min="9224" max="9224" width="15.28515625" style="1" customWidth="1"/>
    <col min="9225" max="9225" width="15.28515625" style="1" bestFit="1" customWidth="1"/>
    <col min="9226" max="9226" width="15.7109375" style="1" customWidth="1"/>
    <col min="9227" max="9228" width="13.7109375" style="1" bestFit="1" customWidth="1"/>
    <col min="9229" max="9472" width="9.140625" style="1"/>
    <col min="9473" max="9473" width="55.7109375" style="1" customWidth="1"/>
    <col min="9474" max="9474" width="18.42578125" style="1" customWidth="1"/>
    <col min="9475" max="9475" width="31.140625" style="1" customWidth="1"/>
    <col min="9476" max="9476" width="15" style="1" customWidth="1"/>
    <col min="9477" max="9477" width="12.42578125" style="1" customWidth="1"/>
    <col min="9478" max="9478" width="17.28515625" style="1" customWidth="1"/>
    <col min="9479" max="9479" width="9.140625" style="1" customWidth="1"/>
    <col min="9480" max="9480" width="15.28515625" style="1" customWidth="1"/>
    <col min="9481" max="9481" width="15.28515625" style="1" bestFit="1" customWidth="1"/>
    <col min="9482" max="9482" width="15.7109375" style="1" customWidth="1"/>
    <col min="9483" max="9484" width="13.7109375" style="1" bestFit="1" customWidth="1"/>
    <col min="9485" max="9728" width="9.140625" style="1"/>
    <col min="9729" max="9729" width="55.7109375" style="1" customWidth="1"/>
    <col min="9730" max="9730" width="18.42578125" style="1" customWidth="1"/>
    <col min="9731" max="9731" width="31.140625" style="1" customWidth="1"/>
    <col min="9732" max="9732" width="15" style="1" customWidth="1"/>
    <col min="9733" max="9733" width="12.42578125" style="1" customWidth="1"/>
    <col min="9734" max="9734" width="17.28515625" style="1" customWidth="1"/>
    <col min="9735" max="9735" width="9.140625" style="1" customWidth="1"/>
    <col min="9736" max="9736" width="15.28515625" style="1" customWidth="1"/>
    <col min="9737" max="9737" width="15.28515625" style="1" bestFit="1" customWidth="1"/>
    <col min="9738" max="9738" width="15.7109375" style="1" customWidth="1"/>
    <col min="9739" max="9740" width="13.7109375" style="1" bestFit="1" customWidth="1"/>
    <col min="9741" max="9984" width="9.140625" style="1"/>
    <col min="9985" max="9985" width="55.7109375" style="1" customWidth="1"/>
    <col min="9986" max="9986" width="18.42578125" style="1" customWidth="1"/>
    <col min="9987" max="9987" width="31.140625" style="1" customWidth="1"/>
    <col min="9988" max="9988" width="15" style="1" customWidth="1"/>
    <col min="9989" max="9989" width="12.42578125" style="1" customWidth="1"/>
    <col min="9990" max="9990" width="17.28515625" style="1" customWidth="1"/>
    <col min="9991" max="9991" width="9.140625" style="1" customWidth="1"/>
    <col min="9992" max="9992" width="15.28515625" style="1" customWidth="1"/>
    <col min="9993" max="9993" width="15.28515625" style="1" bestFit="1" customWidth="1"/>
    <col min="9994" max="9994" width="15.7109375" style="1" customWidth="1"/>
    <col min="9995" max="9996" width="13.7109375" style="1" bestFit="1" customWidth="1"/>
    <col min="9997" max="10240" width="9.140625" style="1"/>
    <col min="10241" max="10241" width="55.7109375" style="1" customWidth="1"/>
    <col min="10242" max="10242" width="18.42578125" style="1" customWidth="1"/>
    <col min="10243" max="10243" width="31.140625" style="1" customWidth="1"/>
    <col min="10244" max="10244" width="15" style="1" customWidth="1"/>
    <col min="10245" max="10245" width="12.42578125" style="1" customWidth="1"/>
    <col min="10246" max="10246" width="17.28515625" style="1" customWidth="1"/>
    <col min="10247" max="10247" width="9.140625" style="1" customWidth="1"/>
    <col min="10248" max="10248" width="15.28515625" style="1" customWidth="1"/>
    <col min="10249" max="10249" width="15.28515625" style="1" bestFit="1" customWidth="1"/>
    <col min="10250" max="10250" width="15.7109375" style="1" customWidth="1"/>
    <col min="10251" max="10252" width="13.7109375" style="1" bestFit="1" customWidth="1"/>
    <col min="10253" max="10496" width="9.140625" style="1"/>
    <col min="10497" max="10497" width="55.7109375" style="1" customWidth="1"/>
    <col min="10498" max="10498" width="18.42578125" style="1" customWidth="1"/>
    <col min="10499" max="10499" width="31.140625" style="1" customWidth="1"/>
    <col min="10500" max="10500" width="15" style="1" customWidth="1"/>
    <col min="10501" max="10501" width="12.42578125" style="1" customWidth="1"/>
    <col min="10502" max="10502" width="17.28515625" style="1" customWidth="1"/>
    <col min="10503" max="10503" width="9.140625" style="1" customWidth="1"/>
    <col min="10504" max="10504" width="15.28515625" style="1" customWidth="1"/>
    <col min="10505" max="10505" width="15.28515625" style="1" bestFit="1" customWidth="1"/>
    <col min="10506" max="10506" width="15.7109375" style="1" customWidth="1"/>
    <col min="10507" max="10508" width="13.7109375" style="1" bestFit="1" customWidth="1"/>
    <col min="10509" max="10752" width="9.140625" style="1"/>
    <col min="10753" max="10753" width="55.7109375" style="1" customWidth="1"/>
    <col min="10754" max="10754" width="18.42578125" style="1" customWidth="1"/>
    <col min="10755" max="10755" width="31.140625" style="1" customWidth="1"/>
    <col min="10756" max="10756" width="15" style="1" customWidth="1"/>
    <col min="10757" max="10757" width="12.42578125" style="1" customWidth="1"/>
    <col min="10758" max="10758" width="17.28515625" style="1" customWidth="1"/>
    <col min="10759" max="10759" width="9.140625" style="1" customWidth="1"/>
    <col min="10760" max="10760" width="15.28515625" style="1" customWidth="1"/>
    <col min="10761" max="10761" width="15.28515625" style="1" bestFit="1" customWidth="1"/>
    <col min="10762" max="10762" width="15.7109375" style="1" customWidth="1"/>
    <col min="10763" max="10764" width="13.7109375" style="1" bestFit="1" customWidth="1"/>
    <col min="10765" max="11008" width="9.140625" style="1"/>
    <col min="11009" max="11009" width="55.7109375" style="1" customWidth="1"/>
    <col min="11010" max="11010" width="18.42578125" style="1" customWidth="1"/>
    <col min="11011" max="11011" width="31.140625" style="1" customWidth="1"/>
    <col min="11012" max="11012" width="15" style="1" customWidth="1"/>
    <col min="11013" max="11013" width="12.42578125" style="1" customWidth="1"/>
    <col min="11014" max="11014" width="17.28515625" style="1" customWidth="1"/>
    <col min="11015" max="11015" width="9.140625" style="1" customWidth="1"/>
    <col min="11016" max="11016" width="15.28515625" style="1" customWidth="1"/>
    <col min="11017" max="11017" width="15.28515625" style="1" bestFit="1" customWidth="1"/>
    <col min="11018" max="11018" width="15.7109375" style="1" customWidth="1"/>
    <col min="11019" max="11020" width="13.7109375" style="1" bestFit="1" customWidth="1"/>
    <col min="11021" max="11264" width="9.140625" style="1"/>
    <col min="11265" max="11265" width="55.7109375" style="1" customWidth="1"/>
    <col min="11266" max="11266" width="18.42578125" style="1" customWidth="1"/>
    <col min="11267" max="11267" width="31.140625" style="1" customWidth="1"/>
    <col min="11268" max="11268" width="15" style="1" customWidth="1"/>
    <col min="11269" max="11269" width="12.42578125" style="1" customWidth="1"/>
    <col min="11270" max="11270" width="17.28515625" style="1" customWidth="1"/>
    <col min="11271" max="11271" width="9.140625" style="1" customWidth="1"/>
    <col min="11272" max="11272" width="15.28515625" style="1" customWidth="1"/>
    <col min="11273" max="11273" width="15.28515625" style="1" bestFit="1" customWidth="1"/>
    <col min="11274" max="11274" width="15.7109375" style="1" customWidth="1"/>
    <col min="11275" max="11276" width="13.7109375" style="1" bestFit="1" customWidth="1"/>
    <col min="11277" max="11520" width="9.140625" style="1"/>
    <col min="11521" max="11521" width="55.7109375" style="1" customWidth="1"/>
    <col min="11522" max="11522" width="18.42578125" style="1" customWidth="1"/>
    <col min="11523" max="11523" width="31.140625" style="1" customWidth="1"/>
    <col min="11524" max="11524" width="15" style="1" customWidth="1"/>
    <col min="11525" max="11525" width="12.42578125" style="1" customWidth="1"/>
    <col min="11526" max="11526" width="17.28515625" style="1" customWidth="1"/>
    <col min="11527" max="11527" width="9.140625" style="1" customWidth="1"/>
    <col min="11528" max="11528" width="15.28515625" style="1" customWidth="1"/>
    <col min="11529" max="11529" width="15.28515625" style="1" bestFit="1" customWidth="1"/>
    <col min="11530" max="11530" width="15.7109375" style="1" customWidth="1"/>
    <col min="11531" max="11532" width="13.7109375" style="1" bestFit="1" customWidth="1"/>
    <col min="11533" max="11776" width="9.140625" style="1"/>
    <col min="11777" max="11777" width="55.7109375" style="1" customWidth="1"/>
    <col min="11778" max="11778" width="18.42578125" style="1" customWidth="1"/>
    <col min="11779" max="11779" width="31.140625" style="1" customWidth="1"/>
    <col min="11780" max="11780" width="15" style="1" customWidth="1"/>
    <col min="11781" max="11781" width="12.42578125" style="1" customWidth="1"/>
    <col min="11782" max="11782" width="17.28515625" style="1" customWidth="1"/>
    <col min="11783" max="11783" width="9.140625" style="1" customWidth="1"/>
    <col min="11784" max="11784" width="15.28515625" style="1" customWidth="1"/>
    <col min="11785" max="11785" width="15.28515625" style="1" bestFit="1" customWidth="1"/>
    <col min="11786" max="11786" width="15.7109375" style="1" customWidth="1"/>
    <col min="11787" max="11788" width="13.7109375" style="1" bestFit="1" customWidth="1"/>
    <col min="11789" max="12032" width="9.140625" style="1"/>
    <col min="12033" max="12033" width="55.7109375" style="1" customWidth="1"/>
    <col min="12034" max="12034" width="18.42578125" style="1" customWidth="1"/>
    <col min="12035" max="12035" width="31.140625" style="1" customWidth="1"/>
    <col min="12036" max="12036" width="15" style="1" customWidth="1"/>
    <col min="12037" max="12037" width="12.42578125" style="1" customWidth="1"/>
    <col min="12038" max="12038" width="17.28515625" style="1" customWidth="1"/>
    <col min="12039" max="12039" width="9.140625" style="1" customWidth="1"/>
    <col min="12040" max="12040" width="15.28515625" style="1" customWidth="1"/>
    <col min="12041" max="12041" width="15.28515625" style="1" bestFit="1" customWidth="1"/>
    <col min="12042" max="12042" width="15.7109375" style="1" customWidth="1"/>
    <col min="12043" max="12044" width="13.7109375" style="1" bestFit="1" customWidth="1"/>
    <col min="12045" max="12288" width="9.140625" style="1"/>
    <col min="12289" max="12289" width="55.7109375" style="1" customWidth="1"/>
    <col min="12290" max="12290" width="18.42578125" style="1" customWidth="1"/>
    <col min="12291" max="12291" width="31.140625" style="1" customWidth="1"/>
    <col min="12292" max="12292" width="15" style="1" customWidth="1"/>
    <col min="12293" max="12293" width="12.42578125" style="1" customWidth="1"/>
    <col min="12294" max="12294" width="17.28515625" style="1" customWidth="1"/>
    <col min="12295" max="12295" width="9.140625" style="1" customWidth="1"/>
    <col min="12296" max="12296" width="15.28515625" style="1" customWidth="1"/>
    <col min="12297" max="12297" width="15.28515625" style="1" bestFit="1" customWidth="1"/>
    <col min="12298" max="12298" width="15.7109375" style="1" customWidth="1"/>
    <col min="12299" max="12300" width="13.7109375" style="1" bestFit="1" customWidth="1"/>
    <col min="12301" max="12544" width="9.140625" style="1"/>
    <col min="12545" max="12545" width="55.7109375" style="1" customWidth="1"/>
    <col min="12546" max="12546" width="18.42578125" style="1" customWidth="1"/>
    <col min="12547" max="12547" width="31.140625" style="1" customWidth="1"/>
    <col min="12548" max="12548" width="15" style="1" customWidth="1"/>
    <col min="12549" max="12549" width="12.42578125" style="1" customWidth="1"/>
    <col min="12550" max="12550" width="17.28515625" style="1" customWidth="1"/>
    <col min="12551" max="12551" width="9.140625" style="1" customWidth="1"/>
    <col min="12552" max="12552" width="15.28515625" style="1" customWidth="1"/>
    <col min="12553" max="12553" width="15.28515625" style="1" bestFit="1" customWidth="1"/>
    <col min="12554" max="12554" width="15.7109375" style="1" customWidth="1"/>
    <col min="12555" max="12556" width="13.7109375" style="1" bestFit="1" customWidth="1"/>
    <col min="12557" max="12800" width="9.140625" style="1"/>
    <col min="12801" max="12801" width="55.7109375" style="1" customWidth="1"/>
    <col min="12802" max="12802" width="18.42578125" style="1" customWidth="1"/>
    <col min="12803" max="12803" width="31.140625" style="1" customWidth="1"/>
    <col min="12804" max="12804" width="15" style="1" customWidth="1"/>
    <col min="12805" max="12805" width="12.42578125" style="1" customWidth="1"/>
    <col min="12806" max="12806" width="17.28515625" style="1" customWidth="1"/>
    <col min="12807" max="12807" width="9.140625" style="1" customWidth="1"/>
    <col min="12808" max="12808" width="15.28515625" style="1" customWidth="1"/>
    <col min="12809" max="12809" width="15.28515625" style="1" bestFit="1" customWidth="1"/>
    <col min="12810" max="12810" width="15.7109375" style="1" customWidth="1"/>
    <col min="12811" max="12812" width="13.7109375" style="1" bestFit="1" customWidth="1"/>
    <col min="12813" max="13056" width="9.140625" style="1"/>
    <col min="13057" max="13057" width="55.7109375" style="1" customWidth="1"/>
    <col min="13058" max="13058" width="18.42578125" style="1" customWidth="1"/>
    <col min="13059" max="13059" width="31.140625" style="1" customWidth="1"/>
    <col min="13060" max="13060" width="15" style="1" customWidth="1"/>
    <col min="13061" max="13061" width="12.42578125" style="1" customWidth="1"/>
    <col min="13062" max="13062" width="17.28515625" style="1" customWidth="1"/>
    <col min="13063" max="13063" width="9.140625" style="1" customWidth="1"/>
    <col min="13064" max="13064" width="15.28515625" style="1" customWidth="1"/>
    <col min="13065" max="13065" width="15.28515625" style="1" bestFit="1" customWidth="1"/>
    <col min="13066" max="13066" width="15.7109375" style="1" customWidth="1"/>
    <col min="13067" max="13068" width="13.7109375" style="1" bestFit="1" customWidth="1"/>
    <col min="13069" max="13312" width="9.140625" style="1"/>
    <col min="13313" max="13313" width="55.7109375" style="1" customWidth="1"/>
    <col min="13314" max="13314" width="18.42578125" style="1" customWidth="1"/>
    <col min="13315" max="13315" width="31.140625" style="1" customWidth="1"/>
    <col min="13316" max="13316" width="15" style="1" customWidth="1"/>
    <col min="13317" max="13317" width="12.42578125" style="1" customWidth="1"/>
    <col min="13318" max="13318" width="17.28515625" style="1" customWidth="1"/>
    <col min="13319" max="13319" width="9.140625" style="1" customWidth="1"/>
    <col min="13320" max="13320" width="15.28515625" style="1" customWidth="1"/>
    <col min="13321" max="13321" width="15.28515625" style="1" bestFit="1" customWidth="1"/>
    <col min="13322" max="13322" width="15.7109375" style="1" customWidth="1"/>
    <col min="13323" max="13324" width="13.7109375" style="1" bestFit="1" customWidth="1"/>
    <col min="13325" max="13568" width="9.140625" style="1"/>
    <col min="13569" max="13569" width="55.7109375" style="1" customWidth="1"/>
    <col min="13570" max="13570" width="18.42578125" style="1" customWidth="1"/>
    <col min="13571" max="13571" width="31.140625" style="1" customWidth="1"/>
    <col min="13572" max="13572" width="15" style="1" customWidth="1"/>
    <col min="13573" max="13573" width="12.42578125" style="1" customWidth="1"/>
    <col min="13574" max="13574" width="17.28515625" style="1" customWidth="1"/>
    <col min="13575" max="13575" width="9.140625" style="1" customWidth="1"/>
    <col min="13576" max="13576" width="15.28515625" style="1" customWidth="1"/>
    <col min="13577" max="13577" width="15.28515625" style="1" bestFit="1" customWidth="1"/>
    <col min="13578" max="13578" width="15.7109375" style="1" customWidth="1"/>
    <col min="13579" max="13580" width="13.7109375" style="1" bestFit="1" customWidth="1"/>
    <col min="13581" max="13824" width="9.140625" style="1"/>
    <col min="13825" max="13825" width="55.7109375" style="1" customWidth="1"/>
    <col min="13826" max="13826" width="18.42578125" style="1" customWidth="1"/>
    <col min="13827" max="13827" width="31.140625" style="1" customWidth="1"/>
    <col min="13828" max="13828" width="15" style="1" customWidth="1"/>
    <col min="13829" max="13829" width="12.42578125" style="1" customWidth="1"/>
    <col min="13830" max="13830" width="17.28515625" style="1" customWidth="1"/>
    <col min="13831" max="13831" width="9.140625" style="1" customWidth="1"/>
    <col min="13832" max="13832" width="15.28515625" style="1" customWidth="1"/>
    <col min="13833" max="13833" width="15.28515625" style="1" bestFit="1" customWidth="1"/>
    <col min="13834" max="13834" width="15.7109375" style="1" customWidth="1"/>
    <col min="13835" max="13836" width="13.7109375" style="1" bestFit="1" customWidth="1"/>
    <col min="13837" max="14080" width="9.140625" style="1"/>
    <col min="14081" max="14081" width="55.7109375" style="1" customWidth="1"/>
    <col min="14082" max="14082" width="18.42578125" style="1" customWidth="1"/>
    <col min="14083" max="14083" width="31.140625" style="1" customWidth="1"/>
    <col min="14084" max="14084" width="15" style="1" customWidth="1"/>
    <col min="14085" max="14085" width="12.42578125" style="1" customWidth="1"/>
    <col min="14086" max="14086" width="17.28515625" style="1" customWidth="1"/>
    <col min="14087" max="14087" width="9.140625" style="1" customWidth="1"/>
    <col min="14088" max="14088" width="15.28515625" style="1" customWidth="1"/>
    <col min="14089" max="14089" width="15.28515625" style="1" bestFit="1" customWidth="1"/>
    <col min="14090" max="14090" width="15.7109375" style="1" customWidth="1"/>
    <col min="14091" max="14092" width="13.7109375" style="1" bestFit="1" customWidth="1"/>
    <col min="14093" max="14336" width="9.140625" style="1"/>
    <col min="14337" max="14337" width="55.7109375" style="1" customWidth="1"/>
    <col min="14338" max="14338" width="18.42578125" style="1" customWidth="1"/>
    <col min="14339" max="14339" width="31.140625" style="1" customWidth="1"/>
    <col min="14340" max="14340" width="15" style="1" customWidth="1"/>
    <col min="14341" max="14341" width="12.42578125" style="1" customWidth="1"/>
    <col min="14342" max="14342" width="17.28515625" style="1" customWidth="1"/>
    <col min="14343" max="14343" width="9.140625" style="1" customWidth="1"/>
    <col min="14344" max="14344" width="15.28515625" style="1" customWidth="1"/>
    <col min="14345" max="14345" width="15.28515625" style="1" bestFit="1" customWidth="1"/>
    <col min="14346" max="14346" width="15.7109375" style="1" customWidth="1"/>
    <col min="14347" max="14348" width="13.7109375" style="1" bestFit="1" customWidth="1"/>
    <col min="14349" max="14592" width="9.140625" style="1"/>
    <col min="14593" max="14593" width="55.7109375" style="1" customWidth="1"/>
    <col min="14594" max="14594" width="18.42578125" style="1" customWidth="1"/>
    <col min="14595" max="14595" width="31.140625" style="1" customWidth="1"/>
    <col min="14596" max="14596" width="15" style="1" customWidth="1"/>
    <col min="14597" max="14597" width="12.42578125" style="1" customWidth="1"/>
    <col min="14598" max="14598" width="17.28515625" style="1" customWidth="1"/>
    <col min="14599" max="14599" width="9.140625" style="1" customWidth="1"/>
    <col min="14600" max="14600" width="15.28515625" style="1" customWidth="1"/>
    <col min="14601" max="14601" width="15.28515625" style="1" bestFit="1" customWidth="1"/>
    <col min="14602" max="14602" width="15.7109375" style="1" customWidth="1"/>
    <col min="14603" max="14604" width="13.7109375" style="1" bestFit="1" customWidth="1"/>
    <col min="14605" max="14848" width="9.140625" style="1"/>
    <col min="14849" max="14849" width="55.7109375" style="1" customWidth="1"/>
    <col min="14850" max="14850" width="18.42578125" style="1" customWidth="1"/>
    <col min="14851" max="14851" width="31.140625" style="1" customWidth="1"/>
    <col min="14852" max="14852" width="15" style="1" customWidth="1"/>
    <col min="14853" max="14853" width="12.42578125" style="1" customWidth="1"/>
    <col min="14854" max="14854" width="17.28515625" style="1" customWidth="1"/>
    <col min="14855" max="14855" width="9.140625" style="1" customWidth="1"/>
    <col min="14856" max="14856" width="15.28515625" style="1" customWidth="1"/>
    <col min="14857" max="14857" width="15.28515625" style="1" bestFit="1" customWidth="1"/>
    <col min="14858" max="14858" width="15.7109375" style="1" customWidth="1"/>
    <col min="14859" max="14860" width="13.7109375" style="1" bestFit="1" customWidth="1"/>
    <col min="14861" max="15104" width="9.140625" style="1"/>
    <col min="15105" max="15105" width="55.7109375" style="1" customWidth="1"/>
    <col min="15106" max="15106" width="18.42578125" style="1" customWidth="1"/>
    <col min="15107" max="15107" width="31.140625" style="1" customWidth="1"/>
    <col min="15108" max="15108" width="15" style="1" customWidth="1"/>
    <col min="15109" max="15109" width="12.42578125" style="1" customWidth="1"/>
    <col min="15110" max="15110" width="17.28515625" style="1" customWidth="1"/>
    <col min="15111" max="15111" width="9.140625" style="1" customWidth="1"/>
    <col min="15112" max="15112" width="15.28515625" style="1" customWidth="1"/>
    <col min="15113" max="15113" width="15.28515625" style="1" bestFit="1" customWidth="1"/>
    <col min="15114" max="15114" width="15.7109375" style="1" customWidth="1"/>
    <col min="15115" max="15116" width="13.7109375" style="1" bestFit="1" customWidth="1"/>
    <col min="15117" max="15360" width="9.140625" style="1"/>
    <col min="15361" max="15361" width="55.7109375" style="1" customWidth="1"/>
    <col min="15362" max="15362" width="18.42578125" style="1" customWidth="1"/>
    <col min="15363" max="15363" width="31.140625" style="1" customWidth="1"/>
    <col min="15364" max="15364" width="15" style="1" customWidth="1"/>
    <col min="15365" max="15365" width="12.42578125" style="1" customWidth="1"/>
    <col min="15366" max="15366" width="17.28515625" style="1" customWidth="1"/>
    <col min="15367" max="15367" width="9.140625" style="1" customWidth="1"/>
    <col min="15368" max="15368" width="15.28515625" style="1" customWidth="1"/>
    <col min="15369" max="15369" width="15.28515625" style="1" bestFit="1" customWidth="1"/>
    <col min="15370" max="15370" width="15.7109375" style="1" customWidth="1"/>
    <col min="15371" max="15372" width="13.7109375" style="1" bestFit="1" customWidth="1"/>
    <col min="15373" max="15616" width="9.140625" style="1"/>
    <col min="15617" max="15617" width="55.7109375" style="1" customWidth="1"/>
    <col min="15618" max="15618" width="18.42578125" style="1" customWidth="1"/>
    <col min="15619" max="15619" width="31.140625" style="1" customWidth="1"/>
    <col min="15620" max="15620" width="15" style="1" customWidth="1"/>
    <col min="15621" max="15621" width="12.42578125" style="1" customWidth="1"/>
    <col min="15622" max="15622" width="17.28515625" style="1" customWidth="1"/>
    <col min="15623" max="15623" width="9.140625" style="1" customWidth="1"/>
    <col min="15624" max="15624" width="15.28515625" style="1" customWidth="1"/>
    <col min="15625" max="15625" width="15.28515625" style="1" bestFit="1" customWidth="1"/>
    <col min="15626" max="15626" width="15.7109375" style="1" customWidth="1"/>
    <col min="15627" max="15628" width="13.7109375" style="1" bestFit="1" customWidth="1"/>
    <col min="15629" max="15872" width="9.140625" style="1"/>
    <col min="15873" max="15873" width="55.7109375" style="1" customWidth="1"/>
    <col min="15874" max="15874" width="18.42578125" style="1" customWidth="1"/>
    <col min="15875" max="15875" width="31.140625" style="1" customWidth="1"/>
    <col min="15876" max="15876" width="15" style="1" customWidth="1"/>
    <col min="15877" max="15877" width="12.42578125" style="1" customWidth="1"/>
    <col min="15878" max="15878" width="17.28515625" style="1" customWidth="1"/>
    <col min="15879" max="15879" width="9.140625" style="1" customWidth="1"/>
    <col min="15880" max="15880" width="15.28515625" style="1" customWidth="1"/>
    <col min="15881" max="15881" width="15.28515625" style="1" bestFit="1" customWidth="1"/>
    <col min="15882" max="15882" width="15.7109375" style="1" customWidth="1"/>
    <col min="15883" max="15884" width="13.7109375" style="1" bestFit="1" customWidth="1"/>
    <col min="15885" max="16128" width="9.140625" style="1"/>
    <col min="16129" max="16129" width="55.7109375" style="1" customWidth="1"/>
    <col min="16130" max="16130" width="18.42578125" style="1" customWidth="1"/>
    <col min="16131" max="16131" width="31.140625" style="1" customWidth="1"/>
    <col min="16132" max="16132" width="15" style="1" customWidth="1"/>
    <col min="16133" max="16133" width="12.42578125" style="1" customWidth="1"/>
    <col min="16134" max="16134" width="17.28515625" style="1" customWidth="1"/>
    <col min="16135" max="16135" width="9.140625" style="1" customWidth="1"/>
    <col min="16136" max="16136" width="15.28515625" style="1" customWidth="1"/>
    <col min="16137" max="16137" width="15.28515625" style="1" bestFit="1" customWidth="1"/>
    <col min="16138" max="16138" width="15.7109375" style="1" customWidth="1"/>
    <col min="16139" max="16140" width="13.7109375" style="1" bestFit="1" customWidth="1"/>
    <col min="16141" max="16384" width="9.140625" style="1"/>
  </cols>
  <sheetData>
    <row r="1" spans="1:12" ht="15.75" x14ac:dyDescent="0.25">
      <c r="E1" s="26"/>
      <c r="F1" s="26"/>
      <c r="G1" s="26"/>
      <c r="H1" s="26"/>
      <c r="I1" s="25"/>
      <c r="J1" s="25"/>
    </row>
    <row r="2" spans="1:12" ht="18.75" x14ac:dyDescent="0.25">
      <c r="A2" s="31" t="s">
        <v>195</v>
      </c>
      <c r="B2" s="31"/>
      <c r="C2" s="31"/>
      <c r="D2" s="31"/>
      <c r="E2" s="31"/>
      <c r="F2" s="31"/>
      <c r="G2" s="31"/>
      <c r="H2" s="31"/>
      <c r="I2" s="31"/>
      <c r="J2" s="31"/>
      <c r="K2" s="27"/>
      <c r="L2" s="27"/>
    </row>
    <row r="3" spans="1:12" ht="18.75" x14ac:dyDescent="0.25">
      <c r="A3" s="31" t="s">
        <v>196</v>
      </c>
      <c r="B3" s="31"/>
      <c r="C3" s="31"/>
      <c r="D3" s="31"/>
      <c r="E3" s="31"/>
      <c r="F3" s="31"/>
      <c r="G3" s="31"/>
      <c r="H3" s="31"/>
      <c r="I3" s="31"/>
      <c r="J3" s="31"/>
      <c r="K3" s="25"/>
      <c r="L3" s="25"/>
    </row>
    <row r="4" spans="1:12" ht="18.75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</row>
    <row r="5" spans="1:12" x14ac:dyDescent="0.25">
      <c r="A5" s="14"/>
      <c r="B5" s="14"/>
      <c r="C5" s="14"/>
      <c r="D5" s="14"/>
      <c r="E5" s="14"/>
      <c r="F5" s="14"/>
      <c r="G5" s="15"/>
      <c r="H5" s="14"/>
      <c r="I5" s="15"/>
      <c r="J5" s="15"/>
    </row>
    <row r="6" spans="1:12" s="2" customFormat="1" ht="103.5" customHeight="1" x14ac:dyDescent="0.25">
      <c r="A6" s="28" t="s">
        <v>1</v>
      </c>
      <c r="B6" s="28" t="s">
        <v>2</v>
      </c>
      <c r="C6" s="28" t="s">
        <v>3</v>
      </c>
      <c r="D6" s="28" t="s">
        <v>197</v>
      </c>
      <c r="E6" s="28" t="s">
        <v>4</v>
      </c>
      <c r="F6" s="28" t="s">
        <v>198</v>
      </c>
      <c r="G6" s="29" t="s">
        <v>246</v>
      </c>
      <c r="H6" s="28" t="s">
        <v>5</v>
      </c>
      <c r="I6" s="30" t="s">
        <v>6</v>
      </c>
      <c r="J6" s="30"/>
    </row>
    <row r="7" spans="1:12" s="2" customFormat="1" ht="50.25" customHeight="1" x14ac:dyDescent="0.25">
      <c r="A7" s="28"/>
      <c r="B7" s="28"/>
      <c r="C7" s="28"/>
      <c r="D7" s="28"/>
      <c r="E7" s="28"/>
      <c r="F7" s="28"/>
      <c r="G7" s="29"/>
      <c r="H7" s="28"/>
      <c r="I7" s="10" t="s">
        <v>7</v>
      </c>
      <c r="J7" s="10" t="s">
        <v>8</v>
      </c>
    </row>
    <row r="8" spans="1:12" s="2" customFormat="1" ht="45" x14ac:dyDescent="0.25">
      <c r="A8" s="11">
        <v>1</v>
      </c>
      <c r="B8" s="16" t="s">
        <v>9</v>
      </c>
      <c r="C8" s="11">
        <v>100</v>
      </c>
      <c r="D8" s="11" t="s">
        <v>10</v>
      </c>
      <c r="E8" s="11" t="s">
        <v>130</v>
      </c>
      <c r="F8" s="11"/>
      <c r="G8" s="10">
        <v>0</v>
      </c>
      <c r="H8" s="11"/>
      <c r="I8" s="10">
        <v>9639120.5700000003</v>
      </c>
      <c r="J8" s="10">
        <v>10165215.93</v>
      </c>
    </row>
    <row r="9" spans="1:12" s="2" customFormat="1" ht="45" x14ac:dyDescent="0.25">
      <c r="A9" s="11">
        <v>2</v>
      </c>
      <c r="B9" s="16" t="s">
        <v>11</v>
      </c>
      <c r="C9" s="11">
        <v>100</v>
      </c>
      <c r="D9" s="11" t="s">
        <v>10</v>
      </c>
      <c r="E9" s="11" t="s">
        <v>131</v>
      </c>
      <c r="F9" s="11"/>
      <c r="G9" s="10">
        <v>0</v>
      </c>
      <c r="H9" s="11"/>
      <c r="I9" s="10">
        <f>4777696.41+264282.45</f>
        <v>5041978.8600000003</v>
      </c>
      <c r="J9" s="10">
        <v>5088776.96</v>
      </c>
    </row>
    <row r="10" spans="1:12" s="2" customFormat="1" ht="45" x14ac:dyDescent="0.25">
      <c r="A10" s="11">
        <v>3</v>
      </c>
      <c r="B10" s="16" t="s">
        <v>12</v>
      </c>
      <c r="C10" s="11">
        <v>100</v>
      </c>
      <c r="D10" s="11" t="s">
        <v>10</v>
      </c>
      <c r="E10" s="11" t="s">
        <v>132</v>
      </c>
      <c r="F10" s="11"/>
      <c r="G10" s="10">
        <v>0</v>
      </c>
      <c r="H10" s="11"/>
      <c r="I10" s="10">
        <f>12449014.7+157810.28</f>
        <v>12606824.979999999</v>
      </c>
      <c r="J10" s="10">
        <v>9168357.5399999991</v>
      </c>
    </row>
    <row r="11" spans="1:12" s="2" customFormat="1" ht="45" x14ac:dyDescent="0.25">
      <c r="A11" s="11">
        <v>4</v>
      </c>
      <c r="B11" s="16" t="s">
        <v>13</v>
      </c>
      <c r="C11" s="11">
        <v>100</v>
      </c>
      <c r="D11" s="11" t="s">
        <v>10</v>
      </c>
      <c r="E11" s="11" t="s">
        <v>133</v>
      </c>
      <c r="F11" s="11"/>
      <c r="G11" s="10">
        <v>0</v>
      </c>
      <c r="H11" s="11"/>
      <c r="I11" s="10">
        <f>6259670.96+172610.33</f>
        <v>6432281.29</v>
      </c>
      <c r="J11" s="10">
        <f>5222260.99</f>
        <v>5222260.99</v>
      </c>
    </row>
    <row r="12" spans="1:12" s="2" customFormat="1" ht="45" x14ac:dyDescent="0.25">
      <c r="A12" s="11">
        <v>5</v>
      </c>
      <c r="B12" s="16" t="s">
        <v>14</v>
      </c>
      <c r="C12" s="11">
        <v>100</v>
      </c>
      <c r="D12" s="11" t="s">
        <v>10</v>
      </c>
      <c r="E12" s="11" t="s">
        <v>134</v>
      </c>
      <c r="F12" s="11"/>
      <c r="G12" s="10">
        <v>0</v>
      </c>
      <c r="H12" s="11"/>
      <c r="I12" s="10">
        <f>12697842.05+284688.27</f>
        <v>12982530.32</v>
      </c>
      <c r="J12" s="10">
        <v>16714186.039999999</v>
      </c>
    </row>
    <row r="13" spans="1:12" s="2" customFormat="1" ht="45" x14ac:dyDescent="0.25">
      <c r="A13" s="11">
        <v>6</v>
      </c>
      <c r="B13" s="16" t="s">
        <v>15</v>
      </c>
      <c r="C13" s="11">
        <v>100</v>
      </c>
      <c r="D13" s="11" t="s">
        <v>10</v>
      </c>
      <c r="E13" s="11" t="s">
        <v>135</v>
      </c>
      <c r="F13" s="11"/>
      <c r="G13" s="10">
        <v>0</v>
      </c>
      <c r="H13" s="11"/>
      <c r="I13" s="10">
        <f>6355699.97+8925.06</f>
        <v>6364625.0299999993</v>
      </c>
      <c r="J13" s="10">
        <f>8435560.53</f>
        <v>8435560.5299999993</v>
      </c>
    </row>
    <row r="14" spans="1:12" s="2" customFormat="1" ht="45" x14ac:dyDescent="0.25">
      <c r="A14" s="11">
        <v>7</v>
      </c>
      <c r="B14" s="16" t="s">
        <v>16</v>
      </c>
      <c r="C14" s="11">
        <v>100</v>
      </c>
      <c r="D14" s="11" t="s">
        <v>10</v>
      </c>
      <c r="E14" s="11" t="s">
        <v>136</v>
      </c>
      <c r="F14" s="11"/>
      <c r="G14" s="10">
        <v>0</v>
      </c>
      <c r="H14" s="11"/>
      <c r="I14" s="10">
        <f>5493192.82+78231.98</f>
        <v>5571424.8000000007</v>
      </c>
      <c r="J14" s="10">
        <v>4333955.0599999996</v>
      </c>
    </row>
    <row r="15" spans="1:12" s="2" customFormat="1" ht="45" x14ac:dyDescent="0.25">
      <c r="A15" s="11">
        <v>8</v>
      </c>
      <c r="B15" s="16" t="s">
        <v>17</v>
      </c>
      <c r="C15" s="11">
        <v>100</v>
      </c>
      <c r="D15" s="11" t="s">
        <v>10</v>
      </c>
      <c r="E15" s="11" t="s">
        <v>199</v>
      </c>
      <c r="F15" s="11"/>
      <c r="G15" s="10">
        <v>0</v>
      </c>
      <c r="H15" s="11"/>
      <c r="I15" s="10">
        <f>4846155.97+64034.29</f>
        <v>4910190.26</v>
      </c>
      <c r="J15" s="10">
        <v>7206574.7000000002</v>
      </c>
    </row>
    <row r="16" spans="1:12" s="2" customFormat="1" ht="45" x14ac:dyDescent="0.25">
      <c r="A16" s="11">
        <v>9</v>
      </c>
      <c r="B16" s="16" t="s">
        <v>18</v>
      </c>
      <c r="C16" s="11">
        <v>100</v>
      </c>
      <c r="D16" s="11" t="s">
        <v>10</v>
      </c>
      <c r="E16" s="11" t="s">
        <v>137</v>
      </c>
      <c r="F16" s="11"/>
      <c r="G16" s="10">
        <v>0</v>
      </c>
      <c r="H16" s="11"/>
      <c r="I16" s="10">
        <f>8032249.95+171695.34+138759.2</f>
        <v>8342704.4900000002</v>
      </c>
      <c r="J16" s="10">
        <f>7348196.12+1019879.68</f>
        <v>8368075.7999999998</v>
      </c>
    </row>
    <row r="17" spans="1:10" s="2" customFormat="1" ht="45" x14ac:dyDescent="0.25">
      <c r="A17" s="11">
        <v>10</v>
      </c>
      <c r="B17" s="16" t="s">
        <v>19</v>
      </c>
      <c r="C17" s="11">
        <v>100</v>
      </c>
      <c r="D17" s="11" t="s">
        <v>10</v>
      </c>
      <c r="E17" s="11" t="s">
        <v>194</v>
      </c>
      <c r="F17" s="11"/>
      <c r="G17" s="10">
        <v>0</v>
      </c>
      <c r="H17" s="11"/>
      <c r="I17" s="10">
        <v>5175224.05</v>
      </c>
      <c r="J17" s="10">
        <v>7629982.3399999999</v>
      </c>
    </row>
    <row r="18" spans="1:10" s="2" customFormat="1" ht="45" x14ac:dyDescent="0.25">
      <c r="A18" s="11">
        <v>11</v>
      </c>
      <c r="B18" s="16" t="s">
        <v>20</v>
      </c>
      <c r="C18" s="11">
        <v>100</v>
      </c>
      <c r="D18" s="11" t="s">
        <v>10</v>
      </c>
      <c r="E18" s="11" t="s">
        <v>138</v>
      </c>
      <c r="F18" s="11"/>
      <c r="G18" s="10">
        <v>0</v>
      </c>
      <c r="H18" s="11"/>
      <c r="I18" s="10">
        <f>12284498.08+52839.92</f>
        <v>12337338</v>
      </c>
      <c r="J18" s="10">
        <v>14144508.119999999</v>
      </c>
    </row>
    <row r="19" spans="1:10" s="2" customFormat="1" ht="45" x14ac:dyDescent="0.25">
      <c r="A19" s="11">
        <v>12</v>
      </c>
      <c r="B19" s="16" t="s">
        <v>21</v>
      </c>
      <c r="C19" s="11">
        <v>100</v>
      </c>
      <c r="D19" s="11" t="s">
        <v>10</v>
      </c>
      <c r="E19" s="11" t="s">
        <v>139</v>
      </c>
      <c r="F19" s="11"/>
      <c r="G19" s="10">
        <v>0</v>
      </c>
      <c r="H19" s="11"/>
      <c r="I19" s="10">
        <v>7874641.3600000003</v>
      </c>
      <c r="J19" s="10">
        <v>9109574.4800000004</v>
      </c>
    </row>
    <row r="20" spans="1:10" s="2" customFormat="1" ht="45" x14ac:dyDescent="0.25">
      <c r="A20" s="11">
        <v>13</v>
      </c>
      <c r="B20" s="16" t="s">
        <v>22</v>
      </c>
      <c r="C20" s="11">
        <v>100</v>
      </c>
      <c r="D20" s="11" t="s">
        <v>10</v>
      </c>
      <c r="E20" s="11" t="s">
        <v>140</v>
      </c>
      <c r="F20" s="11"/>
      <c r="G20" s="10">
        <v>0</v>
      </c>
      <c r="H20" s="11"/>
      <c r="I20" s="10">
        <v>3519783</v>
      </c>
      <c r="J20" s="10">
        <v>3839626.02</v>
      </c>
    </row>
    <row r="21" spans="1:10" s="2" customFormat="1" ht="45" x14ac:dyDescent="0.25">
      <c r="A21" s="11">
        <v>14</v>
      </c>
      <c r="B21" s="16" t="s">
        <v>23</v>
      </c>
      <c r="C21" s="11">
        <v>100</v>
      </c>
      <c r="D21" s="11" t="s">
        <v>10</v>
      </c>
      <c r="E21" s="11" t="s">
        <v>141</v>
      </c>
      <c r="F21" s="11"/>
      <c r="G21" s="10">
        <v>0</v>
      </c>
      <c r="H21" s="11"/>
      <c r="I21" s="10">
        <v>6233714.8600000003</v>
      </c>
      <c r="J21" s="10">
        <v>7625819.9199999999</v>
      </c>
    </row>
    <row r="22" spans="1:10" s="2" customFormat="1" ht="45" x14ac:dyDescent="0.25">
      <c r="A22" s="11">
        <v>15</v>
      </c>
      <c r="B22" s="16" t="s">
        <v>24</v>
      </c>
      <c r="C22" s="11">
        <v>100</v>
      </c>
      <c r="D22" s="11" t="s">
        <v>10</v>
      </c>
      <c r="E22" s="11" t="s">
        <v>142</v>
      </c>
      <c r="F22" s="11"/>
      <c r="G22" s="10">
        <v>0</v>
      </c>
      <c r="H22" s="11"/>
      <c r="I22" s="10">
        <v>7454851.6900000004</v>
      </c>
      <c r="J22" s="10">
        <v>9846247.9800000004</v>
      </c>
    </row>
    <row r="23" spans="1:10" s="2" customFormat="1" ht="45" x14ac:dyDescent="0.25">
      <c r="A23" s="11">
        <v>16</v>
      </c>
      <c r="B23" s="16" t="s">
        <v>25</v>
      </c>
      <c r="C23" s="11">
        <v>100</v>
      </c>
      <c r="D23" s="11" t="s">
        <v>10</v>
      </c>
      <c r="E23" s="11" t="s">
        <v>143</v>
      </c>
      <c r="F23" s="11"/>
      <c r="G23" s="10">
        <v>0</v>
      </c>
      <c r="H23" s="11"/>
      <c r="I23" s="10">
        <f>8226562.83+397200.74</f>
        <v>8623763.5700000003</v>
      </c>
      <c r="J23" s="10">
        <v>11568680.460000001</v>
      </c>
    </row>
    <row r="24" spans="1:10" s="2" customFormat="1" ht="45" x14ac:dyDescent="0.25">
      <c r="A24" s="11">
        <v>17</v>
      </c>
      <c r="B24" s="16" t="s">
        <v>26</v>
      </c>
      <c r="C24" s="11">
        <v>100</v>
      </c>
      <c r="D24" s="11" t="s">
        <v>10</v>
      </c>
      <c r="E24" s="11" t="s">
        <v>144</v>
      </c>
      <c r="F24" s="11"/>
      <c r="G24" s="10">
        <v>0</v>
      </c>
      <c r="H24" s="11"/>
      <c r="I24" s="10">
        <v>5056340.49</v>
      </c>
      <c r="J24" s="10">
        <v>4411415.33</v>
      </c>
    </row>
    <row r="25" spans="1:10" s="2" customFormat="1" ht="45" x14ac:dyDescent="0.25">
      <c r="A25" s="11">
        <v>18</v>
      </c>
      <c r="B25" s="16" t="s">
        <v>27</v>
      </c>
      <c r="C25" s="11">
        <v>100</v>
      </c>
      <c r="D25" s="11" t="s">
        <v>10</v>
      </c>
      <c r="E25" s="11" t="s">
        <v>145</v>
      </c>
      <c r="F25" s="11"/>
      <c r="G25" s="10">
        <v>0</v>
      </c>
      <c r="H25" s="11"/>
      <c r="I25" s="10">
        <v>6662772.79</v>
      </c>
      <c r="J25" s="10">
        <v>7444651.2999999998</v>
      </c>
    </row>
    <row r="26" spans="1:10" s="2" customFormat="1" ht="45" x14ac:dyDescent="0.25">
      <c r="A26" s="11">
        <v>19</v>
      </c>
      <c r="B26" s="16" t="s">
        <v>28</v>
      </c>
      <c r="C26" s="11">
        <v>100</v>
      </c>
      <c r="D26" s="11" t="s">
        <v>10</v>
      </c>
      <c r="E26" s="11" t="s">
        <v>146</v>
      </c>
      <c r="F26" s="11"/>
      <c r="G26" s="10">
        <v>0</v>
      </c>
      <c r="H26" s="11"/>
      <c r="I26" s="10">
        <v>11149749.449999999</v>
      </c>
      <c r="J26" s="10">
        <v>8757163.4299999997</v>
      </c>
    </row>
    <row r="27" spans="1:10" s="2" customFormat="1" ht="45" x14ac:dyDescent="0.25">
      <c r="A27" s="11">
        <v>20</v>
      </c>
      <c r="B27" s="16" t="s">
        <v>29</v>
      </c>
      <c r="C27" s="11">
        <v>100</v>
      </c>
      <c r="D27" s="11" t="s">
        <v>10</v>
      </c>
      <c r="E27" s="11" t="s">
        <v>147</v>
      </c>
      <c r="F27" s="11"/>
      <c r="G27" s="10">
        <v>0</v>
      </c>
      <c r="H27" s="11"/>
      <c r="I27" s="10">
        <v>7199275.0099999998</v>
      </c>
      <c r="J27" s="10">
        <v>8309222.6699999999</v>
      </c>
    </row>
    <row r="28" spans="1:10" s="2" customFormat="1" ht="45" x14ac:dyDescent="0.25">
      <c r="A28" s="11">
        <v>21</v>
      </c>
      <c r="B28" s="16" t="s">
        <v>30</v>
      </c>
      <c r="C28" s="11">
        <v>100</v>
      </c>
      <c r="D28" s="11" t="s">
        <v>10</v>
      </c>
      <c r="E28" s="11" t="s">
        <v>148</v>
      </c>
      <c r="F28" s="11"/>
      <c r="G28" s="10">
        <v>0</v>
      </c>
      <c r="H28" s="11"/>
      <c r="I28" s="10">
        <v>7177507.9699999997</v>
      </c>
      <c r="J28" s="10">
        <v>7056028.5800000001</v>
      </c>
    </row>
    <row r="29" spans="1:10" s="2" customFormat="1" ht="45" x14ac:dyDescent="0.25">
      <c r="A29" s="11">
        <v>22</v>
      </c>
      <c r="B29" s="16" t="s">
        <v>31</v>
      </c>
      <c r="C29" s="11">
        <v>100</v>
      </c>
      <c r="D29" s="11" t="s">
        <v>10</v>
      </c>
      <c r="E29" s="11" t="s">
        <v>131</v>
      </c>
      <c r="F29" s="11"/>
      <c r="G29" s="10">
        <v>0</v>
      </c>
      <c r="H29" s="11"/>
      <c r="I29" s="10">
        <v>6638511.1699999999</v>
      </c>
      <c r="J29" s="10">
        <v>5088952.6100000003</v>
      </c>
    </row>
    <row r="30" spans="1:10" s="2" customFormat="1" ht="45" x14ac:dyDescent="0.25">
      <c r="A30" s="11">
        <v>23</v>
      </c>
      <c r="B30" s="16" t="s">
        <v>32</v>
      </c>
      <c r="C30" s="11">
        <v>100</v>
      </c>
      <c r="D30" s="11" t="s">
        <v>10</v>
      </c>
      <c r="E30" s="11" t="s">
        <v>149</v>
      </c>
      <c r="F30" s="11"/>
      <c r="G30" s="10">
        <v>0</v>
      </c>
      <c r="H30" s="11"/>
      <c r="I30" s="10">
        <v>17122489.890000001</v>
      </c>
      <c r="J30" s="10">
        <v>20555849.559999999</v>
      </c>
    </row>
    <row r="31" spans="1:10" s="2" customFormat="1" ht="45" x14ac:dyDescent="0.25">
      <c r="A31" s="11">
        <v>24</v>
      </c>
      <c r="B31" s="16" t="s">
        <v>33</v>
      </c>
      <c r="C31" s="11">
        <v>100</v>
      </c>
      <c r="D31" s="11" t="s">
        <v>10</v>
      </c>
      <c r="E31" s="11" t="s">
        <v>150</v>
      </c>
      <c r="F31" s="11"/>
      <c r="G31" s="10">
        <v>0</v>
      </c>
      <c r="H31" s="11"/>
      <c r="I31" s="10">
        <v>13567071.720000001</v>
      </c>
      <c r="J31" s="10">
        <v>17659192.77</v>
      </c>
    </row>
    <row r="32" spans="1:10" s="2" customFormat="1" ht="45" x14ac:dyDescent="0.25">
      <c r="A32" s="11">
        <v>25</v>
      </c>
      <c r="B32" s="16" t="s">
        <v>34</v>
      </c>
      <c r="C32" s="11">
        <v>100</v>
      </c>
      <c r="D32" s="11" t="s">
        <v>10</v>
      </c>
      <c r="E32" s="11" t="s">
        <v>151</v>
      </c>
      <c r="F32" s="11"/>
      <c r="G32" s="10">
        <v>0</v>
      </c>
      <c r="H32" s="11"/>
      <c r="I32" s="10">
        <v>8829147.5099999998</v>
      </c>
      <c r="J32" s="10">
        <v>6276949.3700000001</v>
      </c>
    </row>
    <row r="33" spans="1:12" s="2" customFormat="1" ht="45" x14ac:dyDescent="0.25">
      <c r="A33" s="11">
        <v>26</v>
      </c>
      <c r="B33" s="16" t="s">
        <v>35</v>
      </c>
      <c r="C33" s="11">
        <v>100</v>
      </c>
      <c r="D33" s="11" t="s">
        <v>10</v>
      </c>
      <c r="E33" s="11" t="s">
        <v>152</v>
      </c>
      <c r="F33" s="11"/>
      <c r="G33" s="10">
        <v>0</v>
      </c>
      <c r="H33" s="11"/>
      <c r="I33" s="10">
        <v>10632172.99</v>
      </c>
      <c r="J33" s="10">
        <v>9091941.6500000004</v>
      </c>
    </row>
    <row r="34" spans="1:12" s="2" customFormat="1" ht="45" x14ac:dyDescent="0.25">
      <c r="A34" s="11">
        <v>27</v>
      </c>
      <c r="B34" s="16" t="s">
        <v>36</v>
      </c>
      <c r="C34" s="11">
        <v>100</v>
      </c>
      <c r="D34" s="11" t="s">
        <v>10</v>
      </c>
      <c r="E34" s="11" t="s">
        <v>153</v>
      </c>
      <c r="F34" s="11"/>
      <c r="G34" s="10">
        <v>0</v>
      </c>
      <c r="H34" s="11"/>
      <c r="I34" s="10">
        <v>8089039.7300000004</v>
      </c>
      <c r="J34" s="10">
        <v>10150007.24</v>
      </c>
    </row>
    <row r="35" spans="1:12" s="2" customFormat="1" ht="45" x14ac:dyDescent="0.25">
      <c r="A35" s="11">
        <v>28</v>
      </c>
      <c r="B35" s="16" t="s">
        <v>37</v>
      </c>
      <c r="C35" s="11">
        <v>100</v>
      </c>
      <c r="D35" s="11" t="s">
        <v>10</v>
      </c>
      <c r="E35" s="11" t="s">
        <v>154</v>
      </c>
      <c r="F35" s="11"/>
      <c r="G35" s="10">
        <v>0</v>
      </c>
      <c r="H35" s="11"/>
      <c r="I35" s="10">
        <v>7317171.3700000001</v>
      </c>
      <c r="J35" s="10">
        <v>8033030.1100000003</v>
      </c>
    </row>
    <row r="36" spans="1:12" s="2" customFormat="1" ht="45" x14ac:dyDescent="0.25">
      <c r="A36" s="11">
        <v>29</v>
      </c>
      <c r="B36" s="16" t="s">
        <v>38</v>
      </c>
      <c r="C36" s="11">
        <v>100</v>
      </c>
      <c r="D36" s="11" t="s">
        <v>10</v>
      </c>
      <c r="E36" s="11" t="s">
        <v>155</v>
      </c>
      <c r="F36" s="11"/>
      <c r="G36" s="10">
        <v>0</v>
      </c>
      <c r="H36" s="11"/>
      <c r="I36" s="10">
        <v>7327769.6399999997</v>
      </c>
      <c r="J36" s="10">
        <v>12060336.82</v>
      </c>
    </row>
    <row r="37" spans="1:12" s="2" customFormat="1" ht="45" x14ac:dyDescent="0.25">
      <c r="A37" s="11">
        <v>30</v>
      </c>
      <c r="B37" s="16" t="s">
        <v>39</v>
      </c>
      <c r="C37" s="11">
        <v>100</v>
      </c>
      <c r="D37" s="11" t="s">
        <v>10</v>
      </c>
      <c r="E37" s="11" t="s">
        <v>156</v>
      </c>
      <c r="F37" s="11"/>
      <c r="G37" s="10">
        <v>0</v>
      </c>
      <c r="H37" s="11"/>
      <c r="I37" s="10">
        <f>18053972.76+94190.59</f>
        <v>18148163.350000001</v>
      </c>
      <c r="J37" s="10">
        <v>18347723.5</v>
      </c>
    </row>
    <row r="38" spans="1:12" s="2" customFormat="1" ht="45" x14ac:dyDescent="0.25">
      <c r="A38" s="11">
        <v>31</v>
      </c>
      <c r="B38" s="16" t="s">
        <v>40</v>
      </c>
      <c r="C38" s="11">
        <v>100</v>
      </c>
      <c r="D38" s="11" t="s">
        <v>10</v>
      </c>
      <c r="E38" s="11" t="s">
        <v>200</v>
      </c>
      <c r="F38" s="11"/>
      <c r="G38" s="10">
        <v>0</v>
      </c>
      <c r="H38" s="11"/>
      <c r="I38" s="10">
        <v>10414164.789999999</v>
      </c>
      <c r="J38" s="10">
        <v>8708196.0600000005</v>
      </c>
    </row>
    <row r="39" spans="1:12" s="2" customFormat="1" ht="45" x14ac:dyDescent="0.25">
      <c r="A39" s="11">
        <v>32</v>
      </c>
      <c r="B39" s="16" t="s">
        <v>41</v>
      </c>
      <c r="C39" s="11">
        <v>100</v>
      </c>
      <c r="D39" s="11" t="s">
        <v>10</v>
      </c>
      <c r="E39" s="11" t="s">
        <v>157</v>
      </c>
      <c r="F39" s="11"/>
      <c r="G39" s="10">
        <v>0</v>
      </c>
      <c r="H39" s="11"/>
      <c r="I39" s="10">
        <v>7270523.7199999997</v>
      </c>
      <c r="J39" s="10">
        <v>7377172.71</v>
      </c>
    </row>
    <row r="40" spans="1:12" s="2" customFormat="1" ht="45" x14ac:dyDescent="0.25">
      <c r="A40" s="11">
        <v>33</v>
      </c>
      <c r="B40" s="16" t="s">
        <v>42</v>
      </c>
      <c r="C40" s="11">
        <v>100</v>
      </c>
      <c r="D40" s="11" t="s">
        <v>10</v>
      </c>
      <c r="E40" s="11" t="s">
        <v>158</v>
      </c>
      <c r="F40" s="11"/>
      <c r="G40" s="10">
        <v>0</v>
      </c>
      <c r="H40" s="11"/>
      <c r="I40" s="10">
        <f>9103208.91+98154.67</f>
        <v>9201363.5800000001</v>
      </c>
      <c r="J40" s="10">
        <v>9747430.8100000005</v>
      </c>
    </row>
    <row r="41" spans="1:12" s="2" customFormat="1" ht="45" x14ac:dyDescent="0.25">
      <c r="A41" s="11">
        <v>34</v>
      </c>
      <c r="B41" s="16" t="s">
        <v>43</v>
      </c>
      <c r="C41" s="11">
        <v>100</v>
      </c>
      <c r="D41" s="11" t="s">
        <v>10</v>
      </c>
      <c r="E41" s="11" t="s">
        <v>159</v>
      </c>
      <c r="F41" s="11"/>
      <c r="G41" s="10">
        <v>0</v>
      </c>
      <c r="H41" s="11"/>
      <c r="I41" s="10">
        <v>6190763.0499999998</v>
      </c>
      <c r="J41" s="10">
        <v>7611262.2300000004</v>
      </c>
    </row>
    <row r="42" spans="1:12" s="2" customFormat="1" ht="45" x14ac:dyDescent="0.25">
      <c r="A42" s="11">
        <v>35</v>
      </c>
      <c r="B42" s="16" t="s">
        <v>44</v>
      </c>
      <c r="C42" s="11">
        <v>100</v>
      </c>
      <c r="D42" s="11" t="s">
        <v>10</v>
      </c>
      <c r="E42" s="11" t="s">
        <v>160</v>
      </c>
      <c r="F42" s="11"/>
      <c r="G42" s="10">
        <v>0</v>
      </c>
      <c r="H42" s="11"/>
      <c r="I42" s="10">
        <v>11102015.880000001</v>
      </c>
      <c r="J42" s="10">
        <v>14858993.51</v>
      </c>
      <c r="K42" s="3"/>
      <c r="L42" s="3"/>
    </row>
    <row r="43" spans="1:12" s="2" customFormat="1" ht="45" x14ac:dyDescent="0.25">
      <c r="A43" s="11">
        <v>36</v>
      </c>
      <c r="B43" s="16" t="s">
        <v>45</v>
      </c>
      <c r="C43" s="11">
        <v>100</v>
      </c>
      <c r="D43" s="11" t="s">
        <v>10</v>
      </c>
      <c r="E43" s="11" t="s">
        <v>161</v>
      </c>
      <c r="F43" s="11"/>
      <c r="G43" s="10">
        <v>0</v>
      </c>
      <c r="H43" s="11"/>
      <c r="I43" s="10">
        <v>8866459.0800000001</v>
      </c>
      <c r="J43" s="10">
        <v>7581022.7999999998</v>
      </c>
    </row>
    <row r="44" spans="1:12" s="2" customFormat="1" ht="45" x14ac:dyDescent="0.25">
      <c r="A44" s="11">
        <v>37</v>
      </c>
      <c r="B44" s="16" t="s">
        <v>46</v>
      </c>
      <c r="C44" s="11">
        <v>100</v>
      </c>
      <c r="D44" s="11" t="s">
        <v>10</v>
      </c>
      <c r="E44" s="11" t="s">
        <v>162</v>
      </c>
      <c r="F44" s="11"/>
      <c r="G44" s="10">
        <v>0</v>
      </c>
      <c r="H44" s="11"/>
      <c r="I44" s="10">
        <v>10923037.300000001</v>
      </c>
      <c r="J44" s="10">
        <v>13373460.76</v>
      </c>
    </row>
    <row r="45" spans="1:12" s="2" customFormat="1" ht="45" x14ac:dyDescent="0.25">
      <c r="A45" s="11">
        <v>38</v>
      </c>
      <c r="B45" s="16" t="s">
        <v>47</v>
      </c>
      <c r="C45" s="11">
        <v>100</v>
      </c>
      <c r="D45" s="11" t="s">
        <v>10</v>
      </c>
      <c r="E45" s="11" t="s">
        <v>163</v>
      </c>
      <c r="F45" s="11"/>
      <c r="G45" s="10">
        <v>0</v>
      </c>
      <c r="H45" s="11"/>
      <c r="I45" s="10">
        <v>15483254.220000001</v>
      </c>
      <c r="J45" s="10">
        <v>17060670.75</v>
      </c>
    </row>
    <row r="46" spans="1:12" s="2" customFormat="1" ht="45" x14ac:dyDescent="0.25">
      <c r="A46" s="11">
        <v>39</v>
      </c>
      <c r="B46" s="16" t="s">
        <v>48</v>
      </c>
      <c r="C46" s="11">
        <v>100</v>
      </c>
      <c r="D46" s="11" t="s">
        <v>10</v>
      </c>
      <c r="E46" s="11" t="s">
        <v>164</v>
      </c>
      <c r="F46" s="11"/>
      <c r="G46" s="10">
        <v>0</v>
      </c>
      <c r="H46" s="11"/>
      <c r="I46" s="10">
        <v>6507794.8099999996</v>
      </c>
      <c r="J46" s="10">
        <v>7084599.0999999996</v>
      </c>
    </row>
    <row r="47" spans="1:12" s="2" customFormat="1" ht="45" x14ac:dyDescent="0.25">
      <c r="A47" s="11">
        <v>40</v>
      </c>
      <c r="B47" s="16" t="s">
        <v>49</v>
      </c>
      <c r="C47" s="11">
        <v>100</v>
      </c>
      <c r="D47" s="11" t="s">
        <v>10</v>
      </c>
      <c r="E47" s="11" t="s">
        <v>165</v>
      </c>
      <c r="F47" s="11"/>
      <c r="G47" s="10">
        <v>0</v>
      </c>
      <c r="H47" s="11"/>
      <c r="I47" s="10">
        <v>19491338.030000001</v>
      </c>
      <c r="J47" s="10">
        <v>19664760.850000001</v>
      </c>
      <c r="K47" s="4"/>
      <c r="L47" s="4"/>
    </row>
    <row r="48" spans="1:12" s="2" customFormat="1" ht="45" x14ac:dyDescent="0.25">
      <c r="A48" s="11">
        <v>41</v>
      </c>
      <c r="B48" s="16" t="s">
        <v>50</v>
      </c>
      <c r="C48" s="11">
        <v>100</v>
      </c>
      <c r="D48" s="11" t="s">
        <v>51</v>
      </c>
      <c r="E48" s="11" t="s">
        <v>166</v>
      </c>
      <c r="F48" s="11"/>
      <c r="G48" s="10">
        <v>0</v>
      </c>
      <c r="H48" s="11"/>
      <c r="I48" s="10">
        <v>9262317.4900000002</v>
      </c>
      <c r="J48" s="10">
        <v>48179046.109999999</v>
      </c>
    </row>
    <row r="49" spans="1:10" s="2" customFormat="1" ht="45" x14ac:dyDescent="0.25">
      <c r="A49" s="11">
        <v>42</v>
      </c>
      <c r="B49" s="16" t="s">
        <v>52</v>
      </c>
      <c r="C49" s="11">
        <v>100</v>
      </c>
      <c r="D49" s="11" t="s">
        <v>53</v>
      </c>
      <c r="E49" s="11" t="s">
        <v>167</v>
      </c>
      <c r="F49" s="11"/>
      <c r="G49" s="10">
        <v>0</v>
      </c>
      <c r="H49" s="11"/>
      <c r="I49" s="10">
        <v>4077197.42</v>
      </c>
      <c r="J49" s="10">
        <v>16198689.939999999</v>
      </c>
    </row>
    <row r="50" spans="1:10" s="2" customFormat="1" ht="45" x14ac:dyDescent="0.25">
      <c r="A50" s="11">
        <v>43</v>
      </c>
      <c r="B50" s="16" t="s">
        <v>54</v>
      </c>
      <c r="C50" s="11">
        <v>100</v>
      </c>
      <c r="D50" s="11" t="s">
        <v>53</v>
      </c>
      <c r="E50" s="11" t="s">
        <v>168</v>
      </c>
      <c r="F50" s="11"/>
      <c r="G50" s="10">
        <v>0</v>
      </c>
      <c r="H50" s="11"/>
      <c r="I50" s="10">
        <v>5888802.6399999997</v>
      </c>
      <c r="J50" s="10">
        <v>9510455.8499999996</v>
      </c>
    </row>
    <row r="51" spans="1:10" s="2" customFormat="1" ht="45" x14ac:dyDescent="0.25">
      <c r="A51" s="11">
        <v>44</v>
      </c>
      <c r="B51" s="16" t="s">
        <v>55</v>
      </c>
      <c r="C51" s="11">
        <v>100</v>
      </c>
      <c r="D51" s="11" t="s">
        <v>53</v>
      </c>
      <c r="E51" s="11" t="s">
        <v>169</v>
      </c>
      <c r="F51" s="11"/>
      <c r="G51" s="10">
        <v>0</v>
      </c>
      <c r="H51" s="11"/>
      <c r="I51" s="10">
        <v>5854853.2800000003</v>
      </c>
      <c r="J51" s="10">
        <v>19133615.59</v>
      </c>
    </row>
    <row r="52" spans="1:10" s="2" customFormat="1" ht="45" x14ac:dyDescent="0.25">
      <c r="A52" s="11">
        <v>45</v>
      </c>
      <c r="B52" s="16" t="s">
        <v>56</v>
      </c>
      <c r="C52" s="11">
        <v>100</v>
      </c>
      <c r="D52" s="11" t="s">
        <v>51</v>
      </c>
      <c r="E52" s="11" t="s">
        <v>170</v>
      </c>
      <c r="F52" s="11"/>
      <c r="G52" s="10">
        <v>0</v>
      </c>
      <c r="H52" s="11"/>
      <c r="I52" s="10">
        <v>9039635.2200000007</v>
      </c>
      <c r="J52" s="10">
        <f>37448779.16+172000</f>
        <v>37620779.159999996</v>
      </c>
    </row>
    <row r="53" spans="1:10" s="2" customFormat="1" ht="45" x14ac:dyDescent="0.25">
      <c r="A53" s="11">
        <v>46</v>
      </c>
      <c r="B53" s="16" t="s">
        <v>57</v>
      </c>
      <c r="C53" s="11">
        <v>100</v>
      </c>
      <c r="D53" s="11" t="s">
        <v>51</v>
      </c>
      <c r="E53" s="11" t="s">
        <v>171</v>
      </c>
      <c r="F53" s="11"/>
      <c r="G53" s="10">
        <v>0</v>
      </c>
      <c r="H53" s="11"/>
      <c r="I53" s="10">
        <f>2000+85350+7165331.09+354223.08+74347.34</f>
        <v>7681251.5099999998</v>
      </c>
      <c r="J53" s="10">
        <f>21512478.94+4750.56+17294.01+158033.88+38906.5+619949.26+80000</f>
        <v>22431413.150000002</v>
      </c>
    </row>
    <row r="54" spans="1:10" s="2" customFormat="1" ht="45" x14ac:dyDescent="0.25">
      <c r="A54" s="11">
        <v>47</v>
      </c>
      <c r="B54" s="16" t="s">
        <v>58</v>
      </c>
      <c r="C54" s="11">
        <v>100</v>
      </c>
      <c r="D54" s="11" t="s">
        <v>51</v>
      </c>
      <c r="E54" s="11" t="s">
        <v>172</v>
      </c>
      <c r="F54" s="11"/>
      <c r="G54" s="10">
        <v>0</v>
      </c>
      <c r="H54" s="11"/>
      <c r="I54" s="10">
        <v>6774987.6299999999</v>
      </c>
      <c r="J54" s="10">
        <f>23333328.88+91000</f>
        <v>23424328.879999999</v>
      </c>
    </row>
    <row r="55" spans="1:10" s="2" customFormat="1" ht="45" x14ac:dyDescent="0.25">
      <c r="A55" s="11">
        <v>48</v>
      </c>
      <c r="B55" s="16" t="s">
        <v>59</v>
      </c>
      <c r="C55" s="11">
        <v>100</v>
      </c>
      <c r="D55" s="11" t="s">
        <v>51</v>
      </c>
      <c r="E55" s="11" t="s">
        <v>173</v>
      </c>
      <c r="F55" s="11"/>
      <c r="G55" s="10">
        <v>0</v>
      </c>
      <c r="H55" s="11"/>
      <c r="I55" s="10">
        <v>8717672.9499999993</v>
      </c>
      <c r="J55" s="10">
        <f>19387283.51+36500</f>
        <v>19423783.510000002</v>
      </c>
    </row>
    <row r="56" spans="1:10" s="2" customFormat="1" ht="45" x14ac:dyDescent="0.25">
      <c r="A56" s="11">
        <v>49</v>
      </c>
      <c r="B56" s="16" t="s">
        <v>60</v>
      </c>
      <c r="C56" s="11">
        <v>100</v>
      </c>
      <c r="D56" s="11" t="s">
        <v>51</v>
      </c>
      <c r="E56" s="11" t="s">
        <v>174</v>
      </c>
      <c r="F56" s="11"/>
      <c r="G56" s="10">
        <v>0</v>
      </c>
      <c r="H56" s="11"/>
      <c r="I56" s="10">
        <f>3000+85350+5567842.94+183214.31+62230.69</f>
        <v>5901637.9400000004</v>
      </c>
      <c r="J56" s="10">
        <f>27113662.44+4750.56+19248.47+214894.66+29687.8+140000+107500</f>
        <v>27629743.93</v>
      </c>
    </row>
    <row r="57" spans="1:10" s="2" customFormat="1" ht="45" x14ac:dyDescent="0.25">
      <c r="A57" s="11">
        <v>50</v>
      </c>
      <c r="B57" s="16" t="s">
        <v>61</v>
      </c>
      <c r="C57" s="11">
        <v>100</v>
      </c>
      <c r="D57" s="11" t="s">
        <v>51</v>
      </c>
      <c r="E57" s="11" t="s">
        <v>175</v>
      </c>
      <c r="F57" s="11"/>
      <c r="G57" s="10">
        <v>0</v>
      </c>
      <c r="H57" s="11"/>
      <c r="I57" s="10">
        <v>11022630.039999999</v>
      </c>
      <c r="J57" s="10">
        <f>37732606.17+102500</f>
        <v>37835106.170000002</v>
      </c>
    </row>
    <row r="58" spans="1:10" s="2" customFormat="1" ht="45" x14ac:dyDescent="0.25">
      <c r="A58" s="11">
        <v>51</v>
      </c>
      <c r="B58" s="16" t="s">
        <v>62</v>
      </c>
      <c r="C58" s="11">
        <v>100</v>
      </c>
      <c r="D58" s="11" t="s">
        <v>51</v>
      </c>
      <c r="E58" s="11" t="s">
        <v>176</v>
      </c>
      <c r="F58" s="11"/>
      <c r="G58" s="10">
        <v>0</v>
      </c>
      <c r="H58" s="11"/>
      <c r="I58" s="10">
        <v>3714854.6</v>
      </c>
      <c r="J58" s="10">
        <f>21657044.03+138000</f>
        <v>21795044.030000001</v>
      </c>
    </row>
    <row r="59" spans="1:10" s="2" customFormat="1" ht="45" x14ac:dyDescent="0.25">
      <c r="A59" s="11">
        <v>52</v>
      </c>
      <c r="B59" s="16" t="s">
        <v>63</v>
      </c>
      <c r="C59" s="11">
        <v>100</v>
      </c>
      <c r="D59" s="11" t="s">
        <v>51</v>
      </c>
      <c r="E59" s="11" t="s">
        <v>177</v>
      </c>
      <c r="F59" s="11"/>
      <c r="G59" s="10">
        <v>0</v>
      </c>
      <c r="H59" s="11"/>
      <c r="I59" s="10">
        <f>3500+18597565.31+2725823.72+7888.38+77681.16+192739.67+270000</f>
        <v>21875198.239999998</v>
      </c>
      <c r="J59" s="10">
        <f>69038744.94+16091.91+49758.23+755530.5+70025+910471.02+255300</f>
        <v>71095921.599999994</v>
      </c>
    </row>
    <row r="60" spans="1:10" s="2" customFormat="1" ht="45" x14ac:dyDescent="0.25">
      <c r="A60" s="11">
        <v>53</v>
      </c>
      <c r="B60" s="16" t="s">
        <v>64</v>
      </c>
      <c r="C60" s="11">
        <v>100</v>
      </c>
      <c r="D60" s="11" t="s">
        <v>53</v>
      </c>
      <c r="E60" s="11" t="s">
        <v>178</v>
      </c>
      <c r="F60" s="11"/>
      <c r="G60" s="10">
        <v>0</v>
      </c>
      <c r="H60" s="11"/>
      <c r="I60" s="10">
        <v>4010265.21</v>
      </c>
      <c r="J60" s="10">
        <f>14362540.08+18000</f>
        <v>14380540.08</v>
      </c>
    </row>
    <row r="61" spans="1:10" s="2" customFormat="1" ht="45" x14ac:dyDescent="0.25">
      <c r="A61" s="11">
        <v>54</v>
      </c>
      <c r="B61" s="16" t="s">
        <v>65</v>
      </c>
      <c r="C61" s="11">
        <v>100</v>
      </c>
      <c r="D61" s="11" t="s">
        <v>51</v>
      </c>
      <c r="E61" s="11" t="s">
        <v>179</v>
      </c>
      <c r="F61" s="11"/>
      <c r="G61" s="10">
        <v>0</v>
      </c>
      <c r="H61" s="11"/>
      <c r="I61" s="10">
        <v>7094860.4400000004</v>
      </c>
      <c r="J61" s="10">
        <v>27853747.18</v>
      </c>
    </row>
    <row r="62" spans="1:10" s="2" customFormat="1" ht="45" x14ac:dyDescent="0.25">
      <c r="A62" s="11">
        <v>55</v>
      </c>
      <c r="B62" s="16" t="s">
        <v>66</v>
      </c>
      <c r="C62" s="11">
        <v>100</v>
      </c>
      <c r="D62" s="11" t="s">
        <v>53</v>
      </c>
      <c r="E62" s="11" t="s">
        <v>180</v>
      </c>
      <c r="F62" s="11"/>
      <c r="G62" s="10">
        <v>0</v>
      </c>
      <c r="H62" s="11"/>
      <c r="I62" s="10">
        <v>4557814.88</v>
      </c>
      <c r="J62" s="10">
        <f>14531494.62+59500</f>
        <v>14590994.619999999</v>
      </c>
    </row>
    <row r="63" spans="1:10" s="2" customFormat="1" ht="45" x14ac:dyDescent="0.25">
      <c r="A63" s="11">
        <v>56</v>
      </c>
      <c r="B63" s="16" t="s">
        <v>67</v>
      </c>
      <c r="C63" s="11">
        <v>100</v>
      </c>
      <c r="D63" s="11" t="s">
        <v>51</v>
      </c>
      <c r="E63" s="11" t="s">
        <v>181</v>
      </c>
      <c r="F63" s="11"/>
      <c r="G63" s="10">
        <v>0</v>
      </c>
      <c r="H63" s="11"/>
      <c r="I63" s="10">
        <v>10545586.619999999</v>
      </c>
      <c r="J63" s="10">
        <f>46088918.66+236500</f>
        <v>46325418.659999996</v>
      </c>
    </row>
    <row r="64" spans="1:10" s="2" customFormat="1" ht="45" x14ac:dyDescent="0.25">
      <c r="A64" s="11">
        <v>57</v>
      </c>
      <c r="B64" s="16" t="s">
        <v>68</v>
      </c>
      <c r="C64" s="11">
        <v>100</v>
      </c>
      <c r="D64" s="11" t="s">
        <v>53</v>
      </c>
      <c r="E64" s="11" t="s">
        <v>182</v>
      </c>
      <c r="F64" s="11"/>
      <c r="G64" s="10">
        <v>0</v>
      </c>
      <c r="H64" s="11"/>
      <c r="I64" s="10">
        <v>5385995.7400000002</v>
      </c>
      <c r="J64" s="10">
        <f>13836078.78+42500</f>
        <v>13878578.779999999</v>
      </c>
    </row>
    <row r="65" spans="1:12" s="2" customFormat="1" ht="45" x14ac:dyDescent="0.25">
      <c r="A65" s="11">
        <v>58</v>
      </c>
      <c r="B65" s="16" t="s">
        <v>69</v>
      </c>
      <c r="C65" s="11">
        <v>100</v>
      </c>
      <c r="D65" s="11" t="s">
        <v>51</v>
      </c>
      <c r="E65" s="11" t="s">
        <v>183</v>
      </c>
      <c r="F65" s="11"/>
      <c r="G65" s="10">
        <v>0</v>
      </c>
      <c r="H65" s="11"/>
      <c r="I65" s="10">
        <v>6338981.75</v>
      </c>
      <c r="J65" s="10">
        <f>27904912.48+84500</f>
        <v>27989412.48</v>
      </c>
    </row>
    <row r="66" spans="1:12" s="2" customFormat="1" ht="45" x14ac:dyDescent="0.25">
      <c r="A66" s="11">
        <v>59</v>
      </c>
      <c r="B66" s="16" t="s">
        <v>70</v>
      </c>
      <c r="C66" s="11">
        <v>100</v>
      </c>
      <c r="D66" s="11" t="s">
        <v>51</v>
      </c>
      <c r="E66" s="11" t="s">
        <v>184</v>
      </c>
      <c r="F66" s="11"/>
      <c r="G66" s="10">
        <v>0</v>
      </c>
      <c r="H66" s="11"/>
      <c r="I66" s="10">
        <f>3000+10769849.2+3006697+6067.2+10238.4+34432.16</f>
        <v>13830283.959999999</v>
      </c>
      <c r="J66" s="10">
        <f>33131002.54+19002.24+17293.1+26010+277312.43+108000</f>
        <v>33578620.310000002</v>
      </c>
    </row>
    <row r="67" spans="1:12" s="2" customFormat="1" ht="45" x14ac:dyDescent="0.25">
      <c r="A67" s="11">
        <v>60</v>
      </c>
      <c r="B67" s="16" t="s">
        <v>71</v>
      </c>
      <c r="C67" s="11">
        <v>100</v>
      </c>
      <c r="D67" s="11" t="s">
        <v>51</v>
      </c>
      <c r="E67" s="11" t="s">
        <v>185</v>
      </c>
      <c r="F67" s="11"/>
      <c r="G67" s="10">
        <v>0</v>
      </c>
      <c r="H67" s="11"/>
      <c r="I67" s="10">
        <f>2000+10850759.4+872851.5+86671.98+87912.44</f>
        <v>11900195.32</v>
      </c>
      <c r="J67" s="10">
        <f>44511811.96+46285.42+40096.04+312001.84+57813+493556.93+223500</f>
        <v>45685065.190000005</v>
      </c>
    </row>
    <row r="68" spans="1:12" s="2" customFormat="1" ht="45" x14ac:dyDescent="0.25">
      <c r="A68" s="11">
        <v>61</v>
      </c>
      <c r="B68" s="16" t="s">
        <v>72</v>
      </c>
      <c r="C68" s="11">
        <v>100</v>
      </c>
      <c r="D68" s="11" t="s">
        <v>51</v>
      </c>
      <c r="E68" s="11" t="s">
        <v>174</v>
      </c>
      <c r="F68" s="11"/>
      <c r="G68" s="10">
        <v>0</v>
      </c>
      <c r="H68" s="11"/>
      <c r="I68" s="10">
        <v>7261742.96</v>
      </c>
      <c r="J68" s="10">
        <v>28333348.640000001</v>
      </c>
      <c r="K68" s="4"/>
      <c r="L68" s="4"/>
    </row>
    <row r="69" spans="1:12" s="2" customFormat="1" ht="45" x14ac:dyDescent="0.25">
      <c r="A69" s="11">
        <v>62</v>
      </c>
      <c r="B69" s="16" t="s">
        <v>73</v>
      </c>
      <c r="C69" s="11">
        <v>100</v>
      </c>
      <c r="D69" s="11" t="s">
        <v>74</v>
      </c>
      <c r="E69" s="11" t="s">
        <v>186</v>
      </c>
      <c r="F69" s="11"/>
      <c r="G69" s="10">
        <v>0</v>
      </c>
      <c r="H69" s="11"/>
      <c r="I69" s="10">
        <v>21716271.949999999</v>
      </c>
      <c r="J69" s="10">
        <v>19430.099999999999</v>
      </c>
    </row>
    <row r="70" spans="1:12" s="2" customFormat="1" ht="60" x14ac:dyDescent="0.25">
      <c r="A70" s="11">
        <v>63</v>
      </c>
      <c r="B70" s="16" t="s">
        <v>75</v>
      </c>
      <c r="C70" s="11">
        <v>100</v>
      </c>
      <c r="D70" s="11" t="s">
        <v>74</v>
      </c>
      <c r="E70" s="11" t="s">
        <v>187</v>
      </c>
      <c r="F70" s="11"/>
      <c r="G70" s="10">
        <v>0</v>
      </c>
      <c r="H70" s="11"/>
      <c r="I70" s="10">
        <v>58418772.369999997</v>
      </c>
      <c r="J70" s="10">
        <v>46330.1</v>
      </c>
    </row>
    <row r="71" spans="1:12" s="2" customFormat="1" ht="60" x14ac:dyDescent="0.25">
      <c r="A71" s="11">
        <v>64</v>
      </c>
      <c r="B71" s="16" t="s">
        <v>76</v>
      </c>
      <c r="C71" s="11">
        <v>100</v>
      </c>
      <c r="D71" s="11" t="s">
        <v>51</v>
      </c>
      <c r="E71" s="11" t="s">
        <v>188</v>
      </c>
      <c r="F71" s="11"/>
      <c r="G71" s="10">
        <v>0</v>
      </c>
      <c r="H71" s="11"/>
      <c r="I71" s="10">
        <v>2555305.1</v>
      </c>
      <c r="J71" s="10">
        <v>36603252.090000004</v>
      </c>
    </row>
    <row r="72" spans="1:12" s="2" customFormat="1" ht="60" x14ac:dyDescent="0.25">
      <c r="A72" s="11">
        <v>65</v>
      </c>
      <c r="B72" s="16" t="s">
        <v>77</v>
      </c>
      <c r="C72" s="11">
        <v>100</v>
      </c>
      <c r="D72" s="11" t="s">
        <v>51</v>
      </c>
      <c r="E72" s="11" t="s">
        <v>189</v>
      </c>
      <c r="F72" s="11"/>
      <c r="G72" s="10">
        <v>0</v>
      </c>
      <c r="H72" s="11"/>
      <c r="I72" s="10">
        <v>2469977.4</v>
      </c>
      <c r="J72" s="10">
        <v>40202802.210000001</v>
      </c>
    </row>
    <row r="73" spans="1:12" s="2" customFormat="1" ht="45" x14ac:dyDescent="0.25">
      <c r="A73" s="11">
        <v>66</v>
      </c>
      <c r="B73" s="17" t="s">
        <v>78</v>
      </c>
      <c r="C73" s="11">
        <v>100</v>
      </c>
      <c r="D73" s="11" t="s">
        <v>79</v>
      </c>
      <c r="E73" s="11" t="s">
        <v>190</v>
      </c>
      <c r="F73" s="11"/>
      <c r="G73" s="10">
        <v>0</v>
      </c>
      <c r="H73" s="11"/>
      <c r="I73" s="10">
        <f>215109.37+39888.1+12046.2</f>
        <v>267043.67</v>
      </c>
      <c r="J73" s="10">
        <f>14632188.37+28458.24+65+780+4770190.97+34470+3991195+1374648.06+336193.15+15000.23+3667602.37+7524+537389+218141.76+12446+5600+8350+1883280+72000</f>
        <v>31595522.149999999</v>
      </c>
    </row>
    <row r="74" spans="1:12" s="2" customFormat="1" ht="45" x14ac:dyDescent="0.25">
      <c r="A74" s="11">
        <v>67</v>
      </c>
      <c r="B74" s="17" t="s">
        <v>80</v>
      </c>
      <c r="C74" s="11">
        <v>100</v>
      </c>
      <c r="D74" s="11" t="s">
        <v>79</v>
      </c>
      <c r="E74" s="11" t="s">
        <v>191</v>
      </c>
      <c r="F74" s="11"/>
      <c r="G74" s="10">
        <v>0</v>
      </c>
      <c r="H74" s="11"/>
      <c r="I74" s="10">
        <v>200000</v>
      </c>
      <c r="J74" s="10">
        <f>36998957.85-200000</f>
        <v>36798957.850000001</v>
      </c>
    </row>
    <row r="75" spans="1:12" s="2" customFormat="1" ht="45" x14ac:dyDescent="0.25">
      <c r="A75" s="11">
        <v>68</v>
      </c>
      <c r="B75" s="16" t="s">
        <v>81</v>
      </c>
      <c r="C75" s="11">
        <v>100</v>
      </c>
      <c r="D75" s="11" t="s">
        <v>82</v>
      </c>
      <c r="E75" s="11" t="s">
        <v>192</v>
      </c>
      <c r="F75" s="11"/>
      <c r="G75" s="10">
        <v>0</v>
      </c>
      <c r="H75" s="11"/>
      <c r="I75" s="10">
        <f>137000+23674061.42+70000</f>
        <v>23881061.420000002</v>
      </c>
      <c r="J75" s="10">
        <v>0</v>
      </c>
    </row>
    <row r="76" spans="1:12" s="2" customFormat="1" ht="45" x14ac:dyDescent="0.25">
      <c r="A76" s="11">
        <v>69</v>
      </c>
      <c r="B76" s="16" t="s">
        <v>83</v>
      </c>
      <c r="C76" s="11">
        <v>100</v>
      </c>
      <c r="D76" s="11" t="s">
        <v>84</v>
      </c>
      <c r="E76" s="11" t="s">
        <v>193</v>
      </c>
      <c r="F76" s="11"/>
      <c r="G76" s="10">
        <v>0</v>
      </c>
      <c r="H76" s="11"/>
      <c r="I76" s="10">
        <v>57905684.189999998</v>
      </c>
      <c r="J76" s="10">
        <v>3238790.2</v>
      </c>
    </row>
    <row r="77" spans="1:12" s="2" customFormat="1" ht="45" x14ac:dyDescent="0.25">
      <c r="A77" s="11">
        <v>70</v>
      </c>
      <c r="B77" s="11" t="s">
        <v>85</v>
      </c>
      <c r="C77" s="11">
        <v>100</v>
      </c>
      <c r="D77" s="11" t="s">
        <v>86</v>
      </c>
      <c r="E77" s="11" t="s">
        <v>192</v>
      </c>
      <c r="F77" s="11"/>
      <c r="G77" s="10">
        <v>0</v>
      </c>
      <c r="H77" s="11"/>
      <c r="I77" s="10">
        <f>1177280.88+7819329.07</f>
        <v>8996609.9499999993</v>
      </c>
      <c r="J77" s="10">
        <v>0</v>
      </c>
    </row>
    <row r="78" spans="1:12" ht="45" x14ac:dyDescent="0.25">
      <c r="A78" s="11">
        <v>71</v>
      </c>
      <c r="B78" s="11" t="s">
        <v>87</v>
      </c>
      <c r="C78" s="11">
        <v>100</v>
      </c>
      <c r="D78" s="11" t="s">
        <v>88</v>
      </c>
      <c r="E78" s="11"/>
      <c r="F78" s="11"/>
      <c r="G78" s="10">
        <v>0</v>
      </c>
      <c r="H78" s="11"/>
      <c r="I78" s="10">
        <v>3892489.51</v>
      </c>
      <c r="J78" s="10">
        <v>0</v>
      </c>
    </row>
    <row r="79" spans="1:12" ht="30" x14ac:dyDescent="0.25">
      <c r="A79" s="11">
        <v>72</v>
      </c>
      <c r="B79" s="11" t="s">
        <v>89</v>
      </c>
      <c r="C79" s="11">
        <v>100</v>
      </c>
      <c r="D79" s="11" t="s">
        <v>90</v>
      </c>
      <c r="E79" s="11" t="s">
        <v>123</v>
      </c>
      <c r="F79" s="11"/>
      <c r="G79" s="23">
        <v>6.3743999999999996</v>
      </c>
      <c r="H79" s="11"/>
      <c r="I79" s="10">
        <v>17063220.789999999</v>
      </c>
      <c r="J79" s="10">
        <v>248300</v>
      </c>
    </row>
    <row r="80" spans="1:12" ht="45" x14ac:dyDescent="0.25">
      <c r="A80" s="11">
        <v>73</v>
      </c>
      <c r="B80" s="11" t="s">
        <v>92</v>
      </c>
      <c r="C80" s="11">
        <v>100</v>
      </c>
      <c r="D80" s="11" t="s">
        <v>93</v>
      </c>
      <c r="E80" s="19" t="s">
        <v>124</v>
      </c>
      <c r="F80" s="11"/>
      <c r="G80" s="10">
        <v>1255.2426200000002</v>
      </c>
      <c r="H80" s="11"/>
      <c r="I80" s="10">
        <v>46871693.229999997</v>
      </c>
      <c r="J80" s="10">
        <v>0</v>
      </c>
    </row>
    <row r="81" spans="1:11" ht="30" x14ac:dyDescent="0.25">
      <c r="A81" s="11">
        <v>74</v>
      </c>
      <c r="B81" s="20" t="s">
        <v>94</v>
      </c>
      <c r="C81" s="20">
        <v>100</v>
      </c>
      <c r="D81" s="20" t="s">
        <v>93</v>
      </c>
      <c r="E81" s="21" t="s">
        <v>125</v>
      </c>
      <c r="F81" s="20"/>
      <c r="G81" s="22">
        <v>25440.20362</v>
      </c>
      <c r="H81" s="20"/>
      <c r="I81" s="22">
        <v>101403124.90000001</v>
      </c>
      <c r="J81" s="10">
        <v>31520000</v>
      </c>
    </row>
    <row r="82" spans="1:11" ht="75" x14ac:dyDescent="0.25">
      <c r="A82" s="11">
        <v>75</v>
      </c>
      <c r="B82" s="11" t="s">
        <v>95</v>
      </c>
      <c r="C82" s="11">
        <v>100</v>
      </c>
      <c r="D82" s="11" t="s">
        <v>96</v>
      </c>
      <c r="E82" s="11"/>
      <c r="F82" s="11"/>
      <c r="G82" s="10">
        <v>0</v>
      </c>
      <c r="H82" s="11"/>
      <c r="I82" s="10">
        <v>10072705.68</v>
      </c>
      <c r="J82" s="10">
        <v>0</v>
      </c>
    </row>
    <row r="83" spans="1:11" ht="30" x14ac:dyDescent="0.25">
      <c r="A83" s="11">
        <v>76</v>
      </c>
      <c r="B83" s="11" t="s">
        <v>201</v>
      </c>
      <c r="C83" s="11">
        <v>100</v>
      </c>
      <c r="D83" s="11" t="s">
        <v>93</v>
      </c>
      <c r="E83" s="11"/>
      <c r="F83" s="11"/>
      <c r="G83" s="10">
        <v>0</v>
      </c>
      <c r="H83" s="11"/>
      <c r="I83" s="10">
        <v>0</v>
      </c>
      <c r="J83" s="10">
        <v>0</v>
      </c>
    </row>
    <row r="84" spans="1:11" ht="45" x14ac:dyDescent="0.25">
      <c r="A84" s="11">
        <v>77</v>
      </c>
      <c r="B84" s="20" t="s">
        <v>97</v>
      </c>
      <c r="C84" s="11">
        <v>100</v>
      </c>
      <c r="D84" s="11" t="s">
        <v>88</v>
      </c>
      <c r="E84" s="11"/>
      <c r="F84" s="11"/>
      <c r="G84" s="10">
        <v>0</v>
      </c>
      <c r="H84" s="11"/>
      <c r="I84" s="10" t="s">
        <v>98</v>
      </c>
      <c r="J84" s="10">
        <v>36856261.969999999</v>
      </c>
    </row>
    <row r="85" spans="1:11" ht="60" x14ac:dyDescent="0.25">
      <c r="A85" s="11">
        <v>78</v>
      </c>
      <c r="B85" s="11" t="s">
        <v>99</v>
      </c>
      <c r="C85" s="11">
        <v>100</v>
      </c>
      <c r="D85" s="11" t="s">
        <v>100</v>
      </c>
      <c r="E85" s="11" t="s">
        <v>126</v>
      </c>
      <c r="F85" s="11"/>
      <c r="G85" s="10">
        <v>11701.3</v>
      </c>
      <c r="H85" s="11"/>
      <c r="I85" s="10">
        <v>0</v>
      </c>
      <c r="J85" s="10">
        <v>137423590</v>
      </c>
    </row>
    <row r="86" spans="1:11" ht="45" x14ac:dyDescent="0.25">
      <c r="A86" s="11">
        <v>79</v>
      </c>
      <c r="B86" s="11" t="s">
        <v>202</v>
      </c>
      <c r="C86" s="11">
        <v>100</v>
      </c>
      <c r="D86" s="11" t="s">
        <v>79</v>
      </c>
      <c r="E86" s="11" t="s">
        <v>127</v>
      </c>
      <c r="F86" s="11"/>
      <c r="G86" s="10">
        <v>1690</v>
      </c>
      <c r="H86" s="11"/>
      <c r="I86" s="10">
        <v>0</v>
      </c>
      <c r="J86" s="10">
        <v>12881397.84</v>
      </c>
    </row>
    <row r="87" spans="1:11" ht="45" x14ac:dyDescent="0.25">
      <c r="A87" s="11">
        <v>80</v>
      </c>
      <c r="B87" s="11" t="s">
        <v>203</v>
      </c>
      <c r="C87" s="11">
        <v>100</v>
      </c>
      <c r="D87" s="11" t="s">
        <v>79</v>
      </c>
      <c r="E87" s="11" t="s">
        <v>128</v>
      </c>
      <c r="F87" s="11"/>
      <c r="G87" s="10">
        <v>0</v>
      </c>
      <c r="H87" s="11"/>
      <c r="I87" s="10">
        <v>0</v>
      </c>
      <c r="J87" s="10">
        <v>34970066</v>
      </c>
    </row>
    <row r="88" spans="1:11" ht="60" x14ac:dyDescent="0.25">
      <c r="A88" s="11">
        <v>81</v>
      </c>
      <c r="B88" s="11" t="s">
        <v>204</v>
      </c>
      <c r="C88" s="11">
        <v>100</v>
      </c>
      <c r="D88" s="11" t="s">
        <v>101</v>
      </c>
      <c r="E88" s="11" t="s">
        <v>129</v>
      </c>
      <c r="F88" s="11"/>
      <c r="G88" s="10">
        <v>0</v>
      </c>
      <c r="H88" s="11"/>
      <c r="I88" s="10">
        <v>0</v>
      </c>
      <c r="J88" s="10">
        <v>21433954</v>
      </c>
    </row>
    <row r="89" spans="1:11" ht="30" x14ac:dyDescent="0.25">
      <c r="A89" s="16">
        <v>82</v>
      </c>
      <c r="B89" s="16" t="s">
        <v>102</v>
      </c>
      <c r="C89" s="16">
        <v>100</v>
      </c>
      <c r="D89" s="16" t="s">
        <v>103</v>
      </c>
      <c r="E89" s="16"/>
      <c r="F89" s="16"/>
      <c r="G89" s="23">
        <v>0</v>
      </c>
      <c r="H89" s="16"/>
      <c r="I89" s="23">
        <v>35847348.439999998</v>
      </c>
      <c r="J89" s="23">
        <v>0</v>
      </c>
    </row>
    <row r="90" spans="1:11" ht="60" x14ac:dyDescent="0.25">
      <c r="A90" s="16">
        <v>83</v>
      </c>
      <c r="B90" s="16" t="s">
        <v>104</v>
      </c>
      <c r="C90" s="16">
        <v>100</v>
      </c>
      <c r="D90" s="16" t="s">
        <v>105</v>
      </c>
      <c r="E90" s="16" t="s">
        <v>205</v>
      </c>
      <c r="F90" s="16"/>
      <c r="G90" s="23">
        <v>1803.7</v>
      </c>
      <c r="H90" s="16"/>
      <c r="I90" s="23">
        <v>21692100</v>
      </c>
      <c r="J90" s="23">
        <v>0</v>
      </c>
    </row>
    <row r="91" spans="1:11" ht="60" x14ac:dyDescent="0.25">
      <c r="A91" s="11">
        <v>84</v>
      </c>
      <c r="B91" s="11" t="s">
        <v>106</v>
      </c>
      <c r="C91" s="11">
        <v>100</v>
      </c>
      <c r="D91" s="11" t="s">
        <v>107</v>
      </c>
      <c r="E91" s="11" t="s">
        <v>122</v>
      </c>
      <c r="F91" s="11"/>
      <c r="G91" s="10">
        <v>138.375</v>
      </c>
      <c r="H91" s="11"/>
      <c r="I91" s="10">
        <v>47646473.969999999</v>
      </c>
      <c r="J91" s="10">
        <v>0</v>
      </c>
    </row>
    <row r="92" spans="1:11" ht="45" x14ac:dyDescent="0.25">
      <c r="A92" s="16">
        <v>85</v>
      </c>
      <c r="B92" s="16" t="s">
        <v>108</v>
      </c>
      <c r="C92" s="16">
        <v>100</v>
      </c>
      <c r="D92" s="16" t="s">
        <v>109</v>
      </c>
      <c r="E92" s="16" t="s">
        <v>120</v>
      </c>
      <c r="F92" s="16"/>
      <c r="G92" s="23">
        <v>12472.8</v>
      </c>
      <c r="H92" s="16"/>
      <c r="I92" s="23">
        <v>7078186.3099999996</v>
      </c>
      <c r="J92" s="23">
        <v>0</v>
      </c>
      <c r="K92" s="12"/>
    </row>
    <row r="93" spans="1:11" ht="30" x14ac:dyDescent="0.25">
      <c r="A93" s="11">
        <v>86</v>
      </c>
      <c r="B93" s="11" t="s">
        <v>110</v>
      </c>
      <c r="C93" s="11">
        <v>100</v>
      </c>
      <c r="D93" s="11" t="s">
        <v>111</v>
      </c>
      <c r="E93" s="11" t="s">
        <v>121</v>
      </c>
      <c r="F93" s="11"/>
      <c r="G93" s="10">
        <v>2171</v>
      </c>
      <c r="H93" s="11"/>
      <c r="I93" s="10">
        <v>7401700</v>
      </c>
      <c r="J93" s="10"/>
      <c r="K93" s="12"/>
    </row>
    <row r="94" spans="1:11" ht="45" x14ac:dyDescent="0.25">
      <c r="A94" s="11">
        <v>87</v>
      </c>
      <c r="B94" s="11" t="s">
        <v>112</v>
      </c>
      <c r="C94" s="11">
        <v>100</v>
      </c>
      <c r="D94" s="11" t="s">
        <v>113</v>
      </c>
      <c r="E94" s="10" t="s">
        <v>114</v>
      </c>
      <c r="F94" s="11"/>
      <c r="G94" s="10">
        <v>46765.2</v>
      </c>
      <c r="H94" s="11"/>
      <c r="I94" s="10">
        <v>436501.49</v>
      </c>
      <c r="J94" s="10">
        <v>0</v>
      </c>
    </row>
    <row r="95" spans="1:11" ht="60" x14ac:dyDescent="0.25">
      <c r="A95" s="11">
        <v>88</v>
      </c>
      <c r="B95" s="11" t="s">
        <v>115</v>
      </c>
      <c r="C95" s="11">
        <v>100</v>
      </c>
      <c r="D95" s="11" t="s">
        <v>107</v>
      </c>
      <c r="E95" s="11" t="s">
        <v>116</v>
      </c>
      <c r="F95" s="11"/>
      <c r="G95" s="10">
        <v>48000</v>
      </c>
      <c r="H95" s="11"/>
      <c r="I95" s="10">
        <v>0</v>
      </c>
      <c r="J95" s="10">
        <v>0</v>
      </c>
    </row>
    <row r="96" spans="1:11" ht="45" x14ac:dyDescent="0.25">
      <c r="A96" s="11">
        <v>89</v>
      </c>
      <c r="B96" s="11" t="s">
        <v>117</v>
      </c>
      <c r="C96" s="11">
        <v>100</v>
      </c>
      <c r="D96" s="11" t="s">
        <v>118</v>
      </c>
      <c r="E96" s="11" t="s">
        <v>119</v>
      </c>
      <c r="F96" s="11"/>
      <c r="G96" s="10">
        <v>5749.1</v>
      </c>
      <c r="H96" s="10"/>
      <c r="I96" s="10">
        <v>214179.82</v>
      </c>
      <c r="J96" s="10">
        <v>0</v>
      </c>
    </row>
    <row r="97" spans="1:10" ht="45" x14ac:dyDescent="0.25">
      <c r="A97" s="11">
        <v>90</v>
      </c>
      <c r="B97" s="11" t="s">
        <v>206</v>
      </c>
      <c r="C97" s="11">
        <v>100</v>
      </c>
      <c r="D97" s="11" t="s">
        <v>88</v>
      </c>
      <c r="E97" s="11" t="s">
        <v>98</v>
      </c>
      <c r="F97" s="11"/>
      <c r="G97" s="10">
        <v>0</v>
      </c>
      <c r="H97" s="11"/>
      <c r="I97" s="10">
        <v>3636500</v>
      </c>
      <c r="J97" s="10">
        <v>0</v>
      </c>
    </row>
    <row r="98" spans="1:10" ht="60" x14ac:dyDescent="0.25">
      <c r="A98" s="11">
        <v>91</v>
      </c>
      <c r="B98" s="11" t="s">
        <v>207</v>
      </c>
      <c r="C98" s="11">
        <v>100</v>
      </c>
      <c r="D98" s="11" t="s">
        <v>225</v>
      </c>
      <c r="E98" s="11" t="s">
        <v>98</v>
      </c>
      <c r="F98" s="11"/>
      <c r="G98" s="10">
        <v>0</v>
      </c>
      <c r="H98" s="11"/>
      <c r="I98" s="10">
        <v>14847000</v>
      </c>
      <c r="J98" s="10">
        <v>0</v>
      </c>
    </row>
    <row r="99" spans="1:10" ht="45" x14ac:dyDescent="0.25">
      <c r="A99" s="11">
        <v>92</v>
      </c>
      <c r="B99" s="11" t="s">
        <v>208</v>
      </c>
      <c r="C99" s="11">
        <v>100</v>
      </c>
      <c r="D99" s="11" t="s">
        <v>84</v>
      </c>
      <c r="E99" s="11" t="s">
        <v>98</v>
      </c>
      <c r="F99" s="11"/>
      <c r="G99" s="10">
        <v>0</v>
      </c>
      <c r="H99" s="11"/>
      <c r="I99" s="10">
        <v>12858000</v>
      </c>
      <c r="J99" s="10">
        <v>0</v>
      </c>
    </row>
    <row r="100" spans="1:10" ht="30" x14ac:dyDescent="0.25">
      <c r="A100" s="11">
        <v>93</v>
      </c>
      <c r="B100" s="11" t="s">
        <v>209</v>
      </c>
      <c r="C100" s="11">
        <v>100</v>
      </c>
      <c r="D100" s="11" t="s">
        <v>226</v>
      </c>
      <c r="E100" s="11" t="s">
        <v>227</v>
      </c>
      <c r="F100" s="11"/>
      <c r="G100" s="10">
        <v>514.20000000000005</v>
      </c>
      <c r="H100" s="11"/>
      <c r="I100" s="10">
        <v>45540200</v>
      </c>
      <c r="J100" s="10">
        <v>2246900</v>
      </c>
    </row>
    <row r="101" spans="1:10" ht="60" x14ac:dyDescent="0.25">
      <c r="A101" s="11">
        <v>94</v>
      </c>
      <c r="B101" s="11" t="s">
        <v>210</v>
      </c>
      <c r="C101" s="11">
        <v>100</v>
      </c>
      <c r="D101" s="11" t="s">
        <v>228</v>
      </c>
      <c r="E101" s="11" t="s">
        <v>229</v>
      </c>
      <c r="F101" s="11"/>
      <c r="G101" s="10">
        <v>6270</v>
      </c>
      <c r="H101" s="11"/>
      <c r="I101" s="10">
        <v>45239500</v>
      </c>
      <c r="J101" s="10">
        <v>2412200</v>
      </c>
    </row>
    <row r="102" spans="1:10" ht="30" x14ac:dyDescent="0.25">
      <c r="A102" s="11">
        <v>95</v>
      </c>
      <c r="B102" s="11" t="s">
        <v>211</v>
      </c>
      <c r="C102" s="11">
        <v>100</v>
      </c>
      <c r="D102" s="11" t="s">
        <v>230</v>
      </c>
      <c r="E102" s="11" t="s">
        <v>231</v>
      </c>
      <c r="F102" s="11"/>
      <c r="G102" s="10">
        <v>423</v>
      </c>
      <c r="H102" s="11"/>
      <c r="I102" s="10">
        <v>11486100</v>
      </c>
      <c r="J102" s="10">
        <v>325500</v>
      </c>
    </row>
    <row r="103" spans="1:10" ht="60" x14ac:dyDescent="0.25">
      <c r="A103" s="11">
        <v>96</v>
      </c>
      <c r="B103" s="11" t="s">
        <v>212</v>
      </c>
      <c r="C103" s="11">
        <v>100</v>
      </c>
      <c r="D103" s="11" t="s">
        <v>228</v>
      </c>
      <c r="E103" s="11" t="s">
        <v>232</v>
      </c>
      <c r="F103" s="11"/>
      <c r="G103" s="10">
        <v>3696.1</v>
      </c>
      <c r="H103" s="11"/>
      <c r="I103" s="10">
        <v>20986254</v>
      </c>
      <c r="J103" s="10">
        <v>1017440</v>
      </c>
    </row>
    <row r="104" spans="1:10" ht="60" x14ac:dyDescent="0.25">
      <c r="A104" s="11">
        <v>97</v>
      </c>
      <c r="B104" s="11" t="s">
        <v>213</v>
      </c>
      <c r="C104" s="11">
        <v>100</v>
      </c>
      <c r="D104" s="11" t="s">
        <v>228</v>
      </c>
      <c r="E104" s="11" t="s">
        <v>233</v>
      </c>
      <c r="F104" s="11"/>
      <c r="G104" s="10">
        <v>6059.1</v>
      </c>
      <c r="H104" s="11"/>
      <c r="I104" s="10">
        <v>19764466</v>
      </c>
      <c r="J104" s="10">
        <v>813700</v>
      </c>
    </row>
    <row r="105" spans="1:10" ht="60" x14ac:dyDescent="0.25">
      <c r="A105" s="11">
        <v>98</v>
      </c>
      <c r="B105" s="11" t="s">
        <v>214</v>
      </c>
      <c r="C105" s="11">
        <v>100</v>
      </c>
      <c r="D105" s="11" t="s">
        <v>228</v>
      </c>
      <c r="E105" s="11" t="s">
        <v>234</v>
      </c>
      <c r="F105" s="11"/>
      <c r="G105" s="10">
        <v>841.8</v>
      </c>
      <c r="H105" s="11"/>
      <c r="I105" s="10">
        <v>11694395</v>
      </c>
      <c r="J105" s="10">
        <v>586890</v>
      </c>
    </row>
    <row r="106" spans="1:10" ht="30" x14ac:dyDescent="0.25">
      <c r="A106" s="11">
        <v>99</v>
      </c>
      <c r="B106" s="11" t="s">
        <v>215</v>
      </c>
      <c r="C106" s="11">
        <v>100</v>
      </c>
      <c r="D106" s="11" t="s">
        <v>235</v>
      </c>
      <c r="E106" s="11" t="s">
        <v>236</v>
      </c>
      <c r="F106" s="11"/>
      <c r="G106" s="10">
        <v>433</v>
      </c>
      <c r="H106" s="11"/>
      <c r="I106" s="10">
        <v>6231500</v>
      </c>
      <c r="J106" s="10"/>
    </row>
    <row r="107" spans="1:10" ht="30" x14ac:dyDescent="0.25">
      <c r="A107" s="11">
        <v>100</v>
      </c>
      <c r="B107" s="11" t="s">
        <v>216</v>
      </c>
      <c r="C107" s="11">
        <v>100</v>
      </c>
      <c r="D107" s="11" t="s">
        <v>235</v>
      </c>
      <c r="E107" s="11" t="s">
        <v>237</v>
      </c>
      <c r="F107" s="11"/>
      <c r="G107" s="10">
        <v>1126.9000000000001</v>
      </c>
      <c r="H107" s="11"/>
      <c r="I107" s="10">
        <v>7506000</v>
      </c>
      <c r="J107" s="10"/>
    </row>
    <row r="108" spans="1:10" ht="45" x14ac:dyDescent="0.25">
      <c r="A108" s="11">
        <v>101</v>
      </c>
      <c r="B108" s="11" t="s">
        <v>217</v>
      </c>
      <c r="C108" s="11">
        <v>100</v>
      </c>
      <c r="D108" s="11" t="s">
        <v>235</v>
      </c>
      <c r="E108" s="11" t="s">
        <v>238</v>
      </c>
      <c r="F108" s="11"/>
      <c r="G108" s="10">
        <v>2030.3</v>
      </c>
      <c r="H108" s="11"/>
      <c r="I108" s="10">
        <v>15858850</v>
      </c>
      <c r="J108" s="10"/>
    </row>
    <row r="109" spans="1:10" ht="30" x14ac:dyDescent="0.25">
      <c r="A109" s="11">
        <v>102</v>
      </c>
      <c r="B109" s="11" t="s">
        <v>218</v>
      </c>
      <c r="C109" s="11">
        <v>100</v>
      </c>
      <c r="D109" s="11" t="s">
        <v>235</v>
      </c>
      <c r="E109" s="11" t="s">
        <v>239</v>
      </c>
      <c r="F109" s="11"/>
      <c r="G109" s="10">
        <v>2636.9</v>
      </c>
      <c r="H109" s="11"/>
      <c r="I109" s="10">
        <v>22988400</v>
      </c>
      <c r="J109" s="10"/>
    </row>
    <row r="110" spans="1:10" ht="30" x14ac:dyDescent="0.25">
      <c r="A110" s="11">
        <v>103</v>
      </c>
      <c r="B110" s="11" t="s">
        <v>219</v>
      </c>
      <c r="C110" s="11">
        <v>100</v>
      </c>
      <c r="D110" s="11" t="s">
        <v>235</v>
      </c>
      <c r="E110" s="11" t="s">
        <v>240</v>
      </c>
      <c r="F110" s="11"/>
      <c r="G110" s="10">
        <v>1452.4</v>
      </c>
      <c r="H110" s="11"/>
      <c r="I110" s="10">
        <v>13563100</v>
      </c>
      <c r="J110" s="10"/>
    </row>
    <row r="111" spans="1:10" ht="30" x14ac:dyDescent="0.25">
      <c r="A111" s="11">
        <v>104</v>
      </c>
      <c r="B111" s="11" t="s">
        <v>220</v>
      </c>
      <c r="C111" s="11">
        <v>100</v>
      </c>
      <c r="D111" s="11" t="s">
        <v>235</v>
      </c>
      <c r="E111" s="11" t="s">
        <v>241</v>
      </c>
      <c r="F111" s="11"/>
      <c r="G111" s="10">
        <v>1376.5</v>
      </c>
      <c r="H111" s="11"/>
      <c r="I111" s="10">
        <v>17881950</v>
      </c>
      <c r="J111" s="10"/>
    </row>
    <row r="112" spans="1:10" ht="60" x14ac:dyDescent="0.25">
      <c r="A112" s="11">
        <v>105</v>
      </c>
      <c r="B112" s="11" t="s">
        <v>221</v>
      </c>
      <c r="C112" s="11">
        <v>100</v>
      </c>
      <c r="D112" s="11" t="s">
        <v>228</v>
      </c>
      <c r="E112" s="11" t="s">
        <v>242</v>
      </c>
      <c r="F112" s="11"/>
      <c r="G112" s="10">
        <v>95.2</v>
      </c>
      <c r="H112" s="11"/>
      <c r="I112" s="10">
        <v>4888809</v>
      </c>
      <c r="J112" s="10">
        <v>104160</v>
      </c>
    </row>
    <row r="113" spans="1:10" ht="60" x14ac:dyDescent="0.25">
      <c r="A113" s="11">
        <v>106</v>
      </c>
      <c r="B113" s="11" t="s">
        <v>222</v>
      </c>
      <c r="C113" s="11">
        <v>100</v>
      </c>
      <c r="D113" s="11" t="s">
        <v>228</v>
      </c>
      <c r="E113" s="11" t="s">
        <v>243</v>
      </c>
      <c r="F113" s="11"/>
      <c r="G113" s="10">
        <v>5.4</v>
      </c>
      <c r="H113" s="11"/>
      <c r="I113" s="10">
        <v>3166400</v>
      </c>
      <c r="J113" s="10">
        <v>91140</v>
      </c>
    </row>
    <row r="114" spans="1:10" ht="60" x14ac:dyDescent="0.25">
      <c r="A114" s="11">
        <v>107</v>
      </c>
      <c r="B114" s="11" t="s">
        <v>223</v>
      </c>
      <c r="C114" s="11">
        <v>100</v>
      </c>
      <c r="D114" s="11" t="s">
        <v>228</v>
      </c>
      <c r="E114" s="11" t="s">
        <v>244</v>
      </c>
      <c r="F114" s="11"/>
      <c r="G114" s="10">
        <v>7007</v>
      </c>
      <c r="H114" s="11"/>
      <c r="I114" s="10">
        <v>20521000</v>
      </c>
      <c r="J114" s="10">
        <v>833280</v>
      </c>
    </row>
    <row r="115" spans="1:10" ht="60" x14ac:dyDescent="0.25">
      <c r="A115" s="11">
        <v>108</v>
      </c>
      <c r="B115" s="11" t="s">
        <v>224</v>
      </c>
      <c r="C115" s="11">
        <v>100</v>
      </c>
      <c r="D115" s="11" t="s">
        <v>228</v>
      </c>
      <c r="E115" s="11" t="s">
        <v>245</v>
      </c>
      <c r="F115" s="11"/>
      <c r="G115" s="10">
        <v>2398.9</v>
      </c>
      <c r="H115" s="11"/>
      <c r="I115" s="10">
        <v>22023000</v>
      </c>
      <c r="J115" s="10">
        <v>731724</v>
      </c>
    </row>
    <row r="116" spans="1:10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pans="1:10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pans="1:10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pans="1:10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spans="1:10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spans="1:10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pans="1:10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spans="1:10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spans="1:10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pans="1:10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spans="1:10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pans="1:10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pans="1:10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spans="1:10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pans="1:10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spans="1:10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spans="1:10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 spans="1:10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pans="1:10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 spans="1:10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 spans="1:10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 spans="1:10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 spans="1:10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</row>
  </sheetData>
  <mergeCells count="13">
    <mergeCell ref="K2:L2"/>
    <mergeCell ref="F6:F7"/>
    <mergeCell ref="G6:G7"/>
    <mergeCell ref="H6:H7"/>
    <mergeCell ref="I6:J6"/>
    <mergeCell ref="A2:J2"/>
    <mergeCell ref="A3:J3"/>
    <mergeCell ref="A4:J4"/>
    <mergeCell ref="A6:A7"/>
    <mergeCell ref="B6:B7"/>
    <mergeCell ref="C6:C7"/>
    <mergeCell ref="D6:D7"/>
    <mergeCell ref="E6:E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opLeftCell="A19" zoomScale="85" zoomScaleNormal="85" workbookViewId="0">
      <selection activeCell="D39" sqref="D39"/>
    </sheetView>
  </sheetViews>
  <sheetFormatPr defaultRowHeight="15" x14ac:dyDescent="0.25"/>
  <cols>
    <col min="2" max="2" width="17.85546875" style="9" customWidth="1"/>
    <col min="4" max="4" width="15.5703125" customWidth="1"/>
  </cols>
  <sheetData>
    <row r="1" spans="1:4" x14ac:dyDescent="0.25">
      <c r="B1"/>
    </row>
    <row r="2" spans="1:4" x14ac:dyDescent="0.25">
      <c r="B2"/>
    </row>
    <row r="3" spans="1:4" x14ac:dyDescent="0.25">
      <c r="B3"/>
    </row>
    <row r="4" spans="1:4" x14ac:dyDescent="0.25">
      <c r="B4"/>
    </row>
    <row r="5" spans="1:4" x14ac:dyDescent="0.25">
      <c r="B5" s="13"/>
    </row>
    <row r="6" spans="1:4" x14ac:dyDescent="0.25">
      <c r="B6" s="15"/>
    </row>
    <row r="7" spans="1:4" x14ac:dyDescent="0.25">
      <c r="B7" s="29" t="s">
        <v>91</v>
      </c>
    </row>
    <row r="8" spans="1:4" x14ac:dyDescent="0.25">
      <c r="B8" s="29"/>
    </row>
    <row r="9" spans="1:4" x14ac:dyDescent="0.25">
      <c r="A9">
        <v>1</v>
      </c>
      <c r="B9" s="10"/>
      <c r="C9">
        <v>1000</v>
      </c>
      <c r="D9" s="24">
        <f>B9/C9</f>
        <v>0</v>
      </c>
    </row>
    <row r="10" spans="1:4" x14ac:dyDescent="0.25">
      <c r="A10">
        <v>2</v>
      </c>
      <c r="B10" s="10"/>
      <c r="C10">
        <v>1000</v>
      </c>
      <c r="D10" s="24">
        <f t="shared" ref="D10:D73" si="0">B10/C10</f>
        <v>0</v>
      </c>
    </row>
    <row r="11" spans="1:4" x14ac:dyDescent="0.25">
      <c r="A11">
        <v>3</v>
      </c>
      <c r="B11" s="10"/>
      <c r="C11">
        <v>1000</v>
      </c>
      <c r="D11" s="24">
        <f t="shared" si="0"/>
        <v>0</v>
      </c>
    </row>
    <row r="12" spans="1:4" x14ac:dyDescent="0.25">
      <c r="A12">
        <v>4</v>
      </c>
      <c r="B12" s="10"/>
      <c r="C12">
        <v>1000</v>
      </c>
      <c r="D12" s="24">
        <f t="shared" si="0"/>
        <v>0</v>
      </c>
    </row>
    <row r="13" spans="1:4" x14ac:dyDescent="0.25">
      <c r="A13">
        <v>5</v>
      </c>
      <c r="B13" s="10"/>
      <c r="C13">
        <v>1000</v>
      </c>
      <c r="D13" s="24">
        <f t="shared" si="0"/>
        <v>0</v>
      </c>
    </row>
    <row r="14" spans="1:4" x14ac:dyDescent="0.25">
      <c r="A14">
        <v>6</v>
      </c>
      <c r="B14" s="10"/>
      <c r="C14">
        <v>1000</v>
      </c>
      <c r="D14" s="24">
        <f t="shared" si="0"/>
        <v>0</v>
      </c>
    </row>
    <row r="15" spans="1:4" x14ac:dyDescent="0.25">
      <c r="A15">
        <v>7</v>
      </c>
      <c r="B15" s="10"/>
      <c r="C15">
        <v>1000</v>
      </c>
      <c r="D15" s="24">
        <f t="shared" si="0"/>
        <v>0</v>
      </c>
    </row>
    <row r="16" spans="1:4" x14ac:dyDescent="0.25">
      <c r="A16">
        <v>8</v>
      </c>
      <c r="B16" s="10"/>
      <c r="C16">
        <v>1000</v>
      </c>
      <c r="D16" s="24">
        <f t="shared" si="0"/>
        <v>0</v>
      </c>
    </row>
    <row r="17" spans="1:4" x14ac:dyDescent="0.25">
      <c r="A17">
        <v>9</v>
      </c>
      <c r="B17" s="10"/>
      <c r="C17">
        <v>1000</v>
      </c>
      <c r="D17" s="24">
        <f t="shared" si="0"/>
        <v>0</v>
      </c>
    </row>
    <row r="18" spans="1:4" x14ac:dyDescent="0.25">
      <c r="A18">
        <v>10</v>
      </c>
      <c r="B18" s="10"/>
      <c r="C18">
        <v>1000</v>
      </c>
      <c r="D18" s="24">
        <f t="shared" si="0"/>
        <v>0</v>
      </c>
    </row>
    <row r="19" spans="1:4" x14ac:dyDescent="0.25">
      <c r="A19">
        <v>11</v>
      </c>
      <c r="B19" s="10"/>
      <c r="C19">
        <v>1000</v>
      </c>
      <c r="D19" s="24">
        <f t="shared" si="0"/>
        <v>0</v>
      </c>
    </row>
    <row r="20" spans="1:4" x14ac:dyDescent="0.25">
      <c r="A20">
        <v>12</v>
      </c>
      <c r="B20" s="10"/>
      <c r="C20">
        <v>1000</v>
      </c>
      <c r="D20" s="24">
        <f t="shared" si="0"/>
        <v>0</v>
      </c>
    </row>
    <row r="21" spans="1:4" x14ac:dyDescent="0.25">
      <c r="A21">
        <v>13</v>
      </c>
      <c r="B21" s="10"/>
      <c r="C21">
        <v>1000</v>
      </c>
      <c r="D21" s="24">
        <f t="shared" si="0"/>
        <v>0</v>
      </c>
    </row>
    <row r="22" spans="1:4" x14ac:dyDescent="0.25">
      <c r="A22">
        <v>14</v>
      </c>
      <c r="B22" s="10"/>
      <c r="C22">
        <v>1000</v>
      </c>
      <c r="D22" s="24">
        <f t="shared" si="0"/>
        <v>0</v>
      </c>
    </row>
    <row r="23" spans="1:4" x14ac:dyDescent="0.25">
      <c r="A23">
        <v>15</v>
      </c>
      <c r="B23" s="10"/>
      <c r="C23">
        <v>1000</v>
      </c>
      <c r="D23" s="24">
        <f t="shared" si="0"/>
        <v>0</v>
      </c>
    </row>
    <row r="24" spans="1:4" x14ac:dyDescent="0.25">
      <c r="A24">
        <v>16</v>
      </c>
      <c r="B24" s="10"/>
      <c r="C24">
        <v>1000</v>
      </c>
      <c r="D24" s="24">
        <f t="shared" si="0"/>
        <v>0</v>
      </c>
    </row>
    <row r="25" spans="1:4" x14ac:dyDescent="0.25">
      <c r="A25">
        <v>17</v>
      </c>
      <c r="B25" s="10"/>
      <c r="C25">
        <v>1000</v>
      </c>
      <c r="D25" s="24">
        <f t="shared" si="0"/>
        <v>0</v>
      </c>
    </row>
    <row r="26" spans="1:4" x14ac:dyDescent="0.25">
      <c r="A26">
        <v>18</v>
      </c>
      <c r="B26" s="10"/>
      <c r="C26">
        <v>1000</v>
      </c>
      <c r="D26" s="24">
        <f t="shared" si="0"/>
        <v>0</v>
      </c>
    </row>
    <row r="27" spans="1:4" x14ac:dyDescent="0.25">
      <c r="A27">
        <v>19</v>
      </c>
      <c r="B27" s="10"/>
      <c r="C27">
        <v>1000</v>
      </c>
      <c r="D27" s="24">
        <f t="shared" si="0"/>
        <v>0</v>
      </c>
    </row>
    <row r="28" spans="1:4" x14ac:dyDescent="0.25">
      <c r="A28">
        <v>20</v>
      </c>
      <c r="B28" s="10"/>
      <c r="C28">
        <v>1000</v>
      </c>
      <c r="D28" s="24">
        <f t="shared" si="0"/>
        <v>0</v>
      </c>
    </row>
    <row r="29" spans="1:4" x14ac:dyDescent="0.25">
      <c r="A29">
        <v>21</v>
      </c>
      <c r="B29" s="10"/>
      <c r="C29">
        <v>1000</v>
      </c>
      <c r="D29" s="24">
        <f t="shared" si="0"/>
        <v>0</v>
      </c>
    </row>
    <row r="30" spans="1:4" x14ac:dyDescent="0.25">
      <c r="A30">
        <v>22</v>
      </c>
      <c r="B30" s="10"/>
      <c r="C30">
        <v>1000</v>
      </c>
      <c r="D30" s="24">
        <f t="shared" si="0"/>
        <v>0</v>
      </c>
    </row>
    <row r="31" spans="1:4" x14ac:dyDescent="0.25">
      <c r="A31">
        <v>23</v>
      </c>
      <c r="B31" s="10"/>
      <c r="C31">
        <v>1000</v>
      </c>
      <c r="D31" s="24">
        <f t="shared" si="0"/>
        <v>0</v>
      </c>
    </row>
    <row r="32" spans="1:4" x14ac:dyDescent="0.25">
      <c r="A32">
        <v>24</v>
      </c>
      <c r="B32" s="10"/>
      <c r="C32">
        <v>1000</v>
      </c>
      <c r="D32" s="24">
        <f t="shared" si="0"/>
        <v>0</v>
      </c>
    </row>
    <row r="33" spans="1:4" x14ac:dyDescent="0.25">
      <c r="A33">
        <v>25</v>
      </c>
      <c r="B33" s="10"/>
      <c r="C33">
        <v>1000</v>
      </c>
      <c r="D33" s="24">
        <f t="shared" si="0"/>
        <v>0</v>
      </c>
    </row>
    <row r="34" spans="1:4" x14ac:dyDescent="0.25">
      <c r="A34">
        <v>26</v>
      </c>
      <c r="B34" s="10"/>
      <c r="C34">
        <v>1000</v>
      </c>
      <c r="D34" s="24">
        <f t="shared" si="0"/>
        <v>0</v>
      </c>
    </row>
    <row r="35" spans="1:4" x14ac:dyDescent="0.25">
      <c r="A35">
        <v>27</v>
      </c>
      <c r="B35" s="10"/>
      <c r="C35">
        <v>1000</v>
      </c>
      <c r="D35" s="24">
        <f t="shared" si="0"/>
        <v>0</v>
      </c>
    </row>
    <row r="36" spans="1:4" x14ac:dyDescent="0.25">
      <c r="A36">
        <v>28</v>
      </c>
      <c r="B36" s="10"/>
      <c r="C36">
        <v>1000</v>
      </c>
      <c r="D36" s="24">
        <f t="shared" si="0"/>
        <v>0</v>
      </c>
    </row>
    <row r="37" spans="1:4" x14ac:dyDescent="0.25">
      <c r="A37">
        <v>29</v>
      </c>
      <c r="B37" s="10"/>
      <c r="C37">
        <v>1000</v>
      </c>
      <c r="D37" s="24">
        <f t="shared" si="0"/>
        <v>0</v>
      </c>
    </row>
    <row r="38" spans="1:4" x14ac:dyDescent="0.25">
      <c r="A38">
        <v>30</v>
      </c>
      <c r="B38" s="10"/>
      <c r="C38">
        <v>1000</v>
      </c>
      <c r="D38" s="24">
        <f t="shared" si="0"/>
        <v>0</v>
      </c>
    </row>
    <row r="39" spans="1:4" x14ac:dyDescent="0.25">
      <c r="A39">
        <v>31</v>
      </c>
      <c r="B39" s="10"/>
      <c r="C39">
        <v>1000</v>
      </c>
      <c r="D39" s="24">
        <f t="shared" si="0"/>
        <v>0</v>
      </c>
    </row>
    <row r="40" spans="1:4" x14ac:dyDescent="0.25">
      <c r="A40">
        <v>32</v>
      </c>
      <c r="B40" s="10"/>
      <c r="C40">
        <v>1000</v>
      </c>
      <c r="D40" s="24">
        <f t="shared" si="0"/>
        <v>0</v>
      </c>
    </row>
    <row r="41" spans="1:4" x14ac:dyDescent="0.25">
      <c r="A41">
        <v>33</v>
      </c>
      <c r="B41" s="10"/>
      <c r="C41">
        <v>1000</v>
      </c>
      <c r="D41" s="24">
        <f t="shared" si="0"/>
        <v>0</v>
      </c>
    </row>
    <row r="42" spans="1:4" x14ac:dyDescent="0.25">
      <c r="A42">
        <v>34</v>
      </c>
      <c r="B42" s="10"/>
      <c r="C42">
        <v>1000</v>
      </c>
      <c r="D42" s="24">
        <f t="shared" si="0"/>
        <v>0</v>
      </c>
    </row>
    <row r="43" spans="1:4" x14ac:dyDescent="0.25">
      <c r="A43">
        <v>35</v>
      </c>
      <c r="B43" s="10"/>
      <c r="C43">
        <v>1000</v>
      </c>
      <c r="D43" s="24">
        <f t="shared" si="0"/>
        <v>0</v>
      </c>
    </row>
    <row r="44" spans="1:4" x14ac:dyDescent="0.25">
      <c r="A44">
        <v>36</v>
      </c>
      <c r="B44" s="10"/>
      <c r="C44">
        <v>1000</v>
      </c>
      <c r="D44" s="24">
        <f t="shared" si="0"/>
        <v>0</v>
      </c>
    </row>
    <row r="45" spans="1:4" x14ac:dyDescent="0.25">
      <c r="A45">
        <v>37</v>
      </c>
      <c r="B45" s="10"/>
      <c r="C45">
        <v>1000</v>
      </c>
      <c r="D45" s="24">
        <f t="shared" si="0"/>
        <v>0</v>
      </c>
    </row>
    <row r="46" spans="1:4" x14ac:dyDescent="0.25">
      <c r="A46">
        <v>38</v>
      </c>
      <c r="B46" s="10"/>
      <c r="C46">
        <v>1000</v>
      </c>
      <c r="D46" s="24">
        <f t="shared" si="0"/>
        <v>0</v>
      </c>
    </row>
    <row r="47" spans="1:4" x14ac:dyDescent="0.25">
      <c r="A47">
        <v>39</v>
      </c>
      <c r="B47" s="10"/>
      <c r="C47">
        <v>1000</v>
      </c>
      <c r="D47" s="24">
        <f t="shared" si="0"/>
        <v>0</v>
      </c>
    </row>
    <row r="48" spans="1:4" x14ac:dyDescent="0.25">
      <c r="A48">
        <v>40</v>
      </c>
      <c r="B48" s="10"/>
      <c r="C48">
        <v>1000</v>
      </c>
      <c r="D48" s="24">
        <f t="shared" si="0"/>
        <v>0</v>
      </c>
    </row>
    <row r="49" spans="1:4" x14ac:dyDescent="0.25">
      <c r="A49">
        <v>41</v>
      </c>
      <c r="B49" s="10"/>
      <c r="C49">
        <v>1000</v>
      </c>
      <c r="D49" s="24">
        <f t="shared" si="0"/>
        <v>0</v>
      </c>
    </row>
    <row r="50" spans="1:4" x14ac:dyDescent="0.25">
      <c r="A50">
        <v>42</v>
      </c>
      <c r="B50" s="10"/>
      <c r="C50">
        <v>1000</v>
      </c>
      <c r="D50" s="24">
        <f t="shared" si="0"/>
        <v>0</v>
      </c>
    </row>
    <row r="51" spans="1:4" x14ac:dyDescent="0.25">
      <c r="A51">
        <v>43</v>
      </c>
      <c r="B51" s="10"/>
      <c r="C51">
        <v>1000</v>
      </c>
      <c r="D51" s="24">
        <f t="shared" si="0"/>
        <v>0</v>
      </c>
    </row>
    <row r="52" spans="1:4" x14ac:dyDescent="0.25">
      <c r="A52">
        <v>44</v>
      </c>
      <c r="B52" s="10"/>
      <c r="C52">
        <v>1000</v>
      </c>
      <c r="D52" s="24">
        <f t="shared" si="0"/>
        <v>0</v>
      </c>
    </row>
    <row r="53" spans="1:4" x14ac:dyDescent="0.25">
      <c r="A53">
        <v>45</v>
      </c>
      <c r="B53" s="10"/>
      <c r="C53">
        <v>1000</v>
      </c>
      <c r="D53" s="24">
        <f t="shared" si="0"/>
        <v>0</v>
      </c>
    </row>
    <row r="54" spans="1:4" x14ac:dyDescent="0.25">
      <c r="A54">
        <v>46</v>
      </c>
      <c r="B54" s="10"/>
      <c r="C54">
        <v>1000</v>
      </c>
      <c r="D54" s="24">
        <f t="shared" si="0"/>
        <v>0</v>
      </c>
    </row>
    <row r="55" spans="1:4" x14ac:dyDescent="0.25">
      <c r="A55">
        <v>47</v>
      </c>
      <c r="B55" s="10"/>
      <c r="C55">
        <v>1000</v>
      </c>
      <c r="D55" s="24">
        <f t="shared" si="0"/>
        <v>0</v>
      </c>
    </row>
    <row r="56" spans="1:4" x14ac:dyDescent="0.25">
      <c r="A56">
        <v>48</v>
      </c>
      <c r="B56" s="10"/>
      <c r="C56">
        <v>1000</v>
      </c>
      <c r="D56" s="24">
        <f t="shared" si="0"/>
        <v>0</v>
      </c>
    </row>
    <row r="57" spans="1:4" x14ac:dyDescent="0.25">
      <c r="A57">
        <v>49</v>
      </c>
      <c r="B57" s="10"/>
      <c r="C57">
        <v>1000</v>
      </c>
      <c r="D57" s="24">
        <f t="shared" si="0"/>
        <v>0</v>
      </c>
    </row>
    <row r="58" spans="1:4" x14ac:dyDescent="0.25">
      <c r="A58">
        <v>50</v>
      </c>
      <c r="B58" s="10"/>
      <c r="C58">
        <v>1000</v>
      </c>
      <c r="D58" s="24">
        <f t="shared" si="0"/>
        <v>0</v>
      </c>
    </row>
    <row r="59" spans="1:4" x14ac:dyDescent="0.25">
      <c r="A59">
        <v>51</v>
      </c>
      <c r="B59" s="10"/>
      <c r="C59">
        <v>1000</v>
      </c>
      <c r="D59" s="24">
        <f t="shared" si="0"/>
        <v>0</v>
      </c>
    </row>
    <row r="60" spans="1:4" x14ac:dyDescent="0.25">
      <c r="A60">
        <v>52</v>
      </c>
      <c r="B60" s="10"/>
      <c r="C60">
        <v>1000</v>
      </c>
      <c r="D60" s="24">
        <f t="shared" si="0"/>
        <v>0</v>
      </c>
    </row>
    <row r="61" spans="1:4" x14ac:dyDescent="0.25">
      <c r="A61">
        <v>53</v>
      </c>
      <c r="B61" s="10"/>
      <c r="C61">
        <v>1000</v>
      </c>
      <c r="D61" s="24">
        <f t="shared" si="0"/>
        <v>0</v>
      </c>
    </row>
    <row r="62" spans="1:4" x14ac:dyDescent="0.25">
      <c r="A62">
        <v>54</v>
      </c>
      <c r="B62" s="10"/>
      <c r="C62">
        <v>1000</v>
      </c>
      <c r="D62" s="24">
        <f t="shared" si="0"/>
        <v>0</v>
      </c>
    </row>
    <row r="63" spans="1:4" x14ac:dyDescent="0.25">
      <c r="A63">
        <v>55</v>
      </c>
      <c r="B63" s="10"/>
      <c r="C63">
        <v>1000</v>
      </c>
      <c r="D63" s="24">
        <f t="shared" si="0"/>
        <v>0</v>
      </c>
    </row>
    <row r="64" spans="1:4" x14ac:dyDescent="0.25">
      <c r="A64">
        <v>56</v>
      </c>
      <c r="B64" s="10"/>
      <c r="C64">
        <v>1000</v>
      </c>
      <c r="D64" s="24">
        <f t="shared" si="0"/>
        <v>0</v>
      </c>
    </row>
    <row r="65" spans="1:4" x14ac:dyDescent="0.25">
      <c r="A65">
        <v>57</v>
      </c>
      <c r="B65" s="10"/>
      <c r="C65">
        <v>1000</v>
      </c>
      <c r="D65" s="24">
        <f t="shared" si="0"/>
        <v>0</v>
      </c>
    </row>
    <row r="66" spans="1:4" x14ac:dyDescent="0.25">
      <c r="A66">
        <v>58</v>
      </c>
      <c r="B66" s="10"/>
      <c r="C66">
        <v>1000</v>
      </c>
      <c r="D66" s="24">
        <f t="shared" si="0"/>
        <v>0</v>
      </c>
    </row>
    <row r="67" spans="1:4" x14ac:dyDescent="0.25">
      <c r="A67">
        <v>59</v>
      </c>
      <c r="B67" s="10"/>
      <c r="C67">
        <v>1000</v>
      </c>
      <c r="D67" s="24">
        <f t="shared" si="0"/>
        <v>0</v>
      </c>
    </row>
    <row r="68" spans="1:4" x14ac:dyDescent="0.25">
      <c r="A68">
        <v>60</v>
      </c>
      <c r="B68" s="10"/>
      <c r="C68">
        <v>1000</v>
      </c>
      <c r="D68" s="24">
        <f t="shared" si="0"/>
        <v>0</v>
      </c>
    </row>
    <row r="69" spans="1:4" x14ac:dyDescent="0.25">
      <c r="A69">
        <v>61</v>
      </c>
      <c r="B69" s="10"/>
      <c r="C69">
        <v>1000</v>
      </c>
      <c r="D69" s="24">
        <f t="shared" si="0"/>
        <v>0</v>
      </c>
    </row>
    <row r="70" spans="1:4" x14ac:dyDescent="0.25">
      <c r="A70">
        <v>62</v>
      </c>
      <c r="B70" s="10"/>
      <c r="C70">
        <v>1000</v>
      </c>
      <c r="D70" s="24">
        <f t="shared" si="0"/>
        <v>0</v>
      </c>
    </row>
    <row r="71" spans="1:4" x14ac:dyDescent="0.25">
      <c r="A71">
        <v>63</v>
      </c>
      <c r="B71" s="10"/>
      <c r="C71">
        <v>1000</v>
      </c>
      <c r="D71" s="24">
        <f t="shared" si="0"/>
        <v>0</v>
      </c>
    </row>
    <row r="72" spans="1:4" x14ac:dyDescent="0.25">
      <c r="A72">
        <v>64</v>
      </c>
      <c r="B72" s="10"/>
      <c r="C72">
        <v>1000</v>
      </c>
      <c r="D72" s="24">
        <f t="shared" si="0"/>
        <v>0</v>
      </c>
    </row>
    <row r="73" spans="1:4" x14ac:dyDescent="0.25">
      <c r="A73">
        <v>65</v>
      </c>
      <c r="B73" s="10"/>
      <c r="C73">
        <v>1000</v>
      </c>
      <c r="D73" s="24">
        <f t="shared" si="0"/>
        <v>0</v>
      </c>
    </row>
    <row r="74" spans="1:4" x14ac:dyDescent="0.25">
      <c r="A74">
        <v>66</v>
      </c>
      <c r="B74" s="10"/>
      <c r="C74">
        <v>1000</v>
      </c>
      <c r="D74" s="24">
        <f t="shared" ref="D74:D116" si="1">B74/C74</f>
        <v>0</v>
      </c>
    </row>
    <row r="75" spans="1:4" x14ac:dyDescent="0.25">
      <c r="A75">
        <v>67</v>
      </c>
      <c r="B75" s="10"/>
      <c r="C75">
        <v>1000</v>
      </c>
      <c r="D75" s="24">
        <f t="shared" si="1"/>
        <v>0</v>
      </c>
    </row>
    <row r="76" spans="1:4" x14ac:dyDescent="0.25">
      <c r="A76">
        <v>68</v>
      </c>
      <c r="B76" s="10"/>
      <c r="C76">
        <v>1000</v>
      </c>
      <c r="D76" s="24">
        <f t="shared" si="1"/>
        <v>0</v>
      </c>
    </row>
    <row r="77" spans="1:4" x14ac:dyDescent="0.25">
      <c r="A77">
        <v>69</v>
      </c>
      <c r="B77" s="10"/>
      <c r="C77">
        <v>1000</v>
      </c>
      <c r="D77" s="24">
        <f t="shared" si="1"/>
        <v>0</v>
      </c>
    </row>
    <row r="78" spans="1:4" x14ac:dyDescent="0.25">
      <c r="A78">
        <v>70</v>
      </c>
      <c r="B78" s="10"/>
      <c r="C78">
        <v>1000</v>
      </c>
      <c r="D78" s="24">
        <f t="shared" si="1"/>
        <v>0</v>
      </c>
    </row>
    <row r="79" spans="1:4" x14ac:dyDescent="0.25">
      <c r="A79">
        <v>71</v>
      </c>
      <c r="B79" s="10">
        <v>0</v>
      </c>
      <c r="C79">
        <v>1000</v>
      </c>
      <c r="D79" s="24">
        <f t="shared" si="1"/>
        <v>0</v>
      </c>
    </row>
    <row r="80" spans="1:4" x14ac:dyDescent="0.25">
      <c r="A80">
        <v>72</v>
      </c>
      <c r="B80" s="18">
        <v>6374.4</v>
      </c>
      <c r="C80">
        <v>1000</v>
      </c>
      <c r="D80" s="24">
        <f t="shared" si="1"/>
        <v>6.3743999999999996</v>
      </c>
    </row>
    <row r="81" spans="1:4" x14ac:dyDescent="0.25">
      <c r="A81">
        <v>73</v>
      </c>
      <c r="B81" s="10">
        <v>1255242.6200000001</v>
      </c>
      <c r="C81">
        <v>1000</v>
      </c>
      <c r="D81" s="24">
        <f t="shared" si="1"/>
        <v>1255.2426200000002</v>
      </c>
    </row>
    <row r="82" spans="1:4" x14ac:dyDescent="0.25">
      <c r="A82">
        <v>74</v>
      </c>
      <c r="B82" s="22">
        <v>25440203.620000001</v>
      </c>
      <c r="C82">
        <v>1000</v>
      </c>
      <c r="D82" s="24">
        <f t="shared" si="1"/>
        <v>25440.20362</v>
      </c>
    </row>
    <row r="83" spans="1:4" x14ac:dyDescent="0.25">
      <c r="A83">
        <v>75</v>
      </c>
      <c r="B83" s="10">
        <v>0</v>
      </c>
      <c r="C83">
        <v>1000</v>
      </c>
      <c r="D83" s="24">
        <f t="shared" si="1"/>
        <v>0</v>
      </c>
    </row>
    <row r="84" spans="1:4" x14ac:dyDescent="0.25">
      <c r="A84">
        <v>76</v>
      </c>
      <c r="B84" s="10">
        <v>0</v>
      </c>
      <c r="C84">
        <v>1000</v>
      </c>
      <c r="D84" s="24">
        <f t="shared" si="1"/>
        <v>0</v>
      </c>
    </row>
    <row r="85" spans="1:4" x14ac:dyDescent="0.25">
      <c r="A85">
        <v>77</v>
      </c>
      <c r="B85" s="10">
        <v>0</v>
      </c>
      <c r="C85">
        <v>1000</v>
      </c>
      <c r="D85" s="24">
        <f t="shared" si="1"/>
        <v>0</v>
      </c>
    </row>
    <row r="86" spans="1:4" x14ac:dyDescent="0.25">
      <c r="A86">
        <v>78</v>
      </c>
      <c r="B86" s="10">
        <v>11701300</v>
      </c>
      <c r="C86">
        <v>1000</v>
      </c>
      <c r="D86" s="24">
        <f t="shared" si="1"/>
        <v>11701.3</v>
      </c>
    </row>
    <row r="87" spans="1:4" x14ac:dyDescent="0.25">
      <c r="A87">
        <v>79</v>
      </c>
      <c r="B87" s="10">
        <v>1690000</v>
      </c>
      <c r="C87">
        <v>1000</v>
      </c>
      <c r="D87" s="24">
        <f t="shared" si="1"/>
        <v>1690</v>
      </c>
    </row>
    <row r="88" spans="1:4" x14ac:dyDescent="0.25">
      <c r="A88">
        <v>80</v>
      </c>
      <c r="B88" s="10">
        <v>0</v>
      </c>
      <c r="C88">
        <v>1000</v>
      </c>
      <c r="D88" s="24">
        <f t="shared" si="1"/>
        <v>0</v>
      </c>
    </row>
    <row r="89" spans="1:4" x14ac:dyDescent="0.25">
      <c r="A89">
        <v>81</v>
      </c>
      <c r="B89" s="10">
        <v>0</v>
      </c>
      <c r="C89">
        <v>1000</v>
      </c>
      <c r="D89" s="24">
        <f t="shared" si="1"/>
        <v>0</v>
      </c>
    </row>
    <row r="90" spans="1:4" x14ac:dyDescent="0.25">
      <c r="A90">
        <v>82</v>
      </c>
      <c r="B90" s="23">
        <v>0</v>
      </c>
      <c r="C90">
        <v>1000</v>
      </c>
      <c r="D90" s="24">
        <f t="shared" si="1"/>
        <v>0</v>
      </c>
    </row>
    <row r="91" spans="1:4" x14ac:dyDescent="0.25">
      <c r="A91">
        <v>83</v>
      </c>
      <c r="B91" s="23">
        <v>1803700</v>
      </c>
      <c r="C91">
        <v>1000</v>
      </c>
      <c r="D91" s="24">
        <f t="shared" si="1"/>
        <v>1803.7</v>
      </c>
    </row>
    <row r="92" spans="1:4" x14ac:dyDescent="0.25">
      <c r="A92">
        <v>84</v>
      </c>
      <c r="B92" s="10">
        <v>138375</v>
      </c>
      <c r="C92">
        <v>1000</v>
      </c>
      <c r="D92" s="24">
        <f t="shared" si="1"/>
        <v>138.375</v>
      </c>
    </row>
    <row r="93" spans="1:4" x14ac:dyDescent="0.25">
      <c r="A93">
        <v>85</v>
      </c>
      <c r="B93" s="23">
        <v>12472800</v>
      </c>
      <c r="C93">
        <v>1000</v>
      </c>
      <c r="D93" s="24">
        <f t="shared" si="1"/>
        <v>12472.8</v>
      </c>
    </row>
    <row r="94" spans="1:4" x14ac:dyDescent="0.25">
      <c r="A94">
        <v>86</v>
      </c>
      <c r="B94" s="10">
        <v>2171000</v>
      </c>
      <c r="C94">
        <v>1000</v>
      </c>
      <c r="D94" s="24">
        <f t="shared" si="1"/>
        <v>2171</v>
      </c>
    </row>
    <row r="95" spans="1:4" x14ac:dyDescent="0.25">
      <c r="A95">
        <v>87</v>
      </c>
      <c r="B95" s="10">
        <v>46765200</v>
      </c>
      <c r="C95">
        <v>1000</v>
      </c>
      <c r="D95" s="24">
        <f t="shared" si="1"/>
        <v>46765.2</v>
      </c>
    </row>
    <row r="96" spans="1:4" x14ac:dyDescent="0.25">
      <c r="A96">
        <v>88</v>
      </c>
      <c r="B96" s="10">
        <v>48000000</v>
      </c>
      <c r="C96">
        <v>1000</v>
      </c>
      <c r="D96" s="24">
        <f t="shared" si="1"/>
        <v>48000</v>
      </c>
    </row>
    <row r="97" spans="1:4" x14ac:dyDescent="0.25">
      <c r="A97">
        <v>89</v>
      </c>
      <c r="B97" s="10">
        <v>5749100</v>
      </c>
      <c r="C97">
        <v>1000</v>
      </c>
      <c r="D97" s="24">
        <f t="shared" si="1"/>
        <v>5749.1</v>
      </c>
    </row>
    <row r="98" spans="1:4" x14ac:dyDescent="0.25">
      <c r="A98">
        <v>90</v>
      </c>
      <c r="B98" s="11"/>
      <c r="C98">
        <v>1000</v>
      </c>
      <c r="D98" s="24">
        <f t="shared" si="1"/>
        <v>0</v>
      </c>
    </row>
    <row r="99" spans="1:4" x14ac:dyDescent="0.25">
      <c r="A99">
        <v>91</v>
      </c>
      <c r="B99" s="11"/>
      <c r="C99">
        <v>1000</v>
      </c>
      <c r="D99" s="24">
        <f t="shared" si="1"/>
        <v>0</v>
      </c>
    </row>
    <row r="100" spans="1:4" x14ac:dyDescent="0.25">
      <c r="A100">
        <v>92</v>
      </c>
      <c r="B100" s="11"/>
      <c r="C100">
        <v>1000</v>
      </c>
      <c r="D100" s="24">
        <f t="shared" si="1"/>
        <v>0</v>
      </c>
    </row>
    <row r="101" spans="1:4" x14ac:dyDescent="0.25">
      <c r="A101">
        <v>93</v>
      </c>
      <c r="B101" s="10">
        <v>514200</v>
      </c>
      <c r="C101">
        <v>1000</v>
      </c>
      <c r="D101" s="24">
        <f t="shared" si="1"/>
        <v>514.20000000000005</v>
      </c>
    </row>
    <row r="102" spans="1:4" x14ac:dyDescent="0.25">
      <c r="A102">
        <v>94</v>
      </c>
      <c r="B102" s="10">
        <v>6270000</v>
      </c>
      <c r="C102">
        <v>1000</v>
      </c>
      <c r="D102" s="24">
        <f t="shared" si="1"/>
        <v>6270</v>
      </c>
    </row>
    <row r="103" spans="1:4" x14ac:dyDescent="0.25">
      <c r="A103">
        <v>95</v>
      </c>
      <c r="B103" s="10">
        <v>423000</v>
      </c>
      <c r="C103">
        <v>1000</v>
      </c>
      <c r="D103" s="24">
        <f t="shared" si="1"/>
        <v>423</v>
      </c>
    </row>
    <row r="104" spans="1:4" x14ac:dyDescent="0.25">
      <c r="A104">
        <v>96</v>
      </c>
      <c r="B104" s="10">
        <v>3696100</v>
      </c>
      <c r="C104">
        <v>1000</v>
      </c>
      <c r="D104" s="24">
        <f t="shared" si="1"/>
        <v>3696.1</v>
      </c>
    </row>
    <row r="105" spans="1:4" x14ac:dyDescent="0.25">
      <c r="A105">
        <v>97</v>
      </c>
      <c r="B105" s="10">
        <v>6059100</v>
      </c>
      <c r="C105">
        <v>1000</v>
      </c>
      <c r="D105" s="24">
        <f t="shared" si="1"/>
        <v>6059.1</v>
      </c>
    </row>
    <row r="106" spans="1:4" x14ac:dyDescent="0.25">
      <c r="A106">
        <v>98</v>
      </c>
      <c r="B106" s="10">
        <v>841800</v>
      </c>
      <c r="C106">
        <v>1000</v>
      </c>
      <c r="D106" s="24">
        <f t="shared" si="1"/>
        <v>841.8</v>
      </c>
    </row>
    <row r="107" spans="1:4" x14ac:dyDescent="0.25">
      <c r="A107">
        <v>99</v>
      </c>
      <c r="B107" s="10">
        <v>433000</v>
      </c>
      <c r="C107">
        <v>1000</v>
      </c>
      <c r="D107" s="24">
        <f t="shared" si="1"/>
        <v>433</v>
      </c>
    </row>
    <row r="108" spans="1:4" x14ac:dyDescent="0.25">
      <c r="A108">
        <v>100</v>
      </c>
      <c r="B108" s="10">
        <v>1126900</v>
      </c>
      <c r="C108">
        <v>1000</v>
      </c>
      <c r="D108" s="24">
        <f t="shared" si="1"/>
        <v>1126.9000000000001</v>
      </c>
    </row>
    <row r="109" spans="1:4" x14ac:dyDescent="0.25">
      <c r="A109">
        <v>101</v>
      </c>
      <c r="B109" s="10">
        <v>2030300</v>
      </c>
      <c r="C109">
        <v>1000</v>
      </c>
      <c r="D109" s="24">
        <f t="shared" si="1"/>
        <v>2030.3</v>
      </c>
    </row>
    <row r="110" spans="1:4" x14ac:dyDescent="0.25">
      <c r="A110">
        <v>102</v>
      </c>
      <c r="B110" s="10">
        <v>2636900</v>
      </c>
      <c r="C110">
        <v>1000</v>
      </c>
      <c r="D110" s="24">
        <f t="shared" si="1"/>
        <v>2636.9</v>
      </c>
    </row>
    <row r="111" spans="1:4" x14ac:dyDescent="0.25">
      <c r="A111">
        <v>103</v>
      </c>
      <c r="B111" s="10">
        <v>1452400</v>
      </c>
      <c r="C111">
        <v>1000</v>
      </c>
      <c r="D111" s="24">
        <f t="shared" si="1"/>
        <v>1452.4</v>
      </c>
    </row>
    <row r="112" spans="1:4" x14ac:dyDescent="0.25">
      <c r="A112">
        <v>104</v>
      </c>
      <c r="B112" s="10">
        <v>1376500</v>
      </c>
      <c r="C112">
        <v>1000</v>
      </c>
      <c r="D112" s="24">
        <f t="shared" si="1"/>
        <v>1376.5</v>
      </c>
    </row>
    <row r="113" spans="1:4" x14ac:dyDescent="0.25">
      <c r="A113">
        <v>105</v>
      </c>
      <c r="B113" s="10">
        <v>95200</v>
      </c>
      <c r="C113">
        <v>1000</v>
      </c>
      <c r="D113" s="24">
        <f t="shared" si="1"/>
        <v>95.2</v>
      </c>
    </row>
    <row r="114" spans="1:4" x14ac:dyDescent="0.25">
      <c r="A114">
        <v>106</v>
      </c>
      <c r="B114" s="10">
        <v>5400</v>
      </c>
      <c r="C114">
        <v>1000</v>
      </c>
      <c r="D114" s="24">
        <f t="shared" si="1"/>
        <v>5.4</v>
      </c>
    </row>
    <row r="115" spans="1:4" x14ac:dyDescent="0.25">
      <c r="A115">
        <v>107</v>
      </c>
      <c r="B115" s="10">
        <v>7007000</v>
      </c>
      <c r="C115">
        <v>1000</v>
      </c>
      <c r="D115" s="24">
        <f t="shared" si="1"/>
        <v>7007</v>
      </c>
    </row>
    <row r="116" spans="1:4" x14ac:dyDescent="0.25">
      <c r="A116">
        <v>108</v>
      </c>
      <c r="B116" s="10">
        <v>2398900</v>
      </c>
      <c r="C116">
        <v>1000</v>
      </c>
      <c r="D116" s="24">
        <f t="shared" si="1"/>
        <v>2398.9</v>
      </c>
    </row>
    <row r="117" spans="1:4" x14ac:dyDescent="0.25">
      <c r="B117" s="6"/>
    </row>
    <row r="118" spans="1:4" x14ac:dyDescent="0.25">
      <c r="B118" s="6"/>
    </row>
    <row r="119" spans="1:4" x14ac:dyDescent="0.25">
      <c r="B119" s="6"/>
    </row>
    <row r="120" spans="1:4" x14ac:dyDescent="0.25">
      <c r="B120" s="6"/>
    </row>
    <row r="121" spans="1:4" x14ac:dyDescent="0.25">
      <c r="B121" s="6"/>
    </row>
    <row r="122" spans="1:4" x14ac:dyDescent="0.25">
      <c r="B122" s="6"/>
    </row>
    <row r="123" spans="1:4" x14ac:dyDescent="0.25">
      <c r="B123" s="6"/>
    </row>
    <row r="124" spans="1:4" x14ac:dyDescent="0.25">
      <c r="B124" s="6"/>
    </row>
    <row r="125" spans="1:4" x14ac:dyDescent="0.25">
      <c r="B125" s="6"/>
    </row>
    <row r="126" spans="1:4" x14ac:dyDescent="0.25">
      <c r="B126" s="6"/>
    </row>
    <row r="127" spans="1:4" x14ac:dyDescent="0.25">
      <c r="B127" s="6"/>
    </row>
    <row r="128" spans="1:4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</sheetData>
  <mergeCells count="1"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2020-02-19T09:24:59Z</dcterms:modified>
</cp:coreProperties>
</file>