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Таблица1" sheetId="1" r:id="rId1"/>
    <sheet name="Таблица1 (2)" sheetId="2" r:id="rId2"/>
  </sheets>
  <definedNames>
    <definedName name="_Date_">'Таблица1'!#REF!</definedName>
    <definedName name="_Date__2">'Таблица1 (2)'!#REF!</definedName>
    <definedName name="_Otchet_Period_Source__AT_ObjectName">'Таблица1'!#REF!</definedName>
    <definedName name="_Otchet_Period_Source__AT_ObjectName_2">'Таблица1 (2)'!#REF!</definedName>
    <definedName name="_Period_">'Таблица1'!#REF!</definedName>
    <definedName name="_Period__2">'Таблица1 (2)'!#REF!</definedName>
    <definedName name="_xlnm.Print_Titles" localSheetId="0">'Таблица1'!$8:$9</definedName>
    <definedName name="_xlnm.Print_Titles" localSheetId="1">'Таблица1 (2)'!$5:$5</definedName>
    <definedName name="_xlnm.Print_Area" localSheetId="1">'Таблица1 (2)'!$A$1:$D$354</definedName>
  </definedNames>
  <calcPr fullCalcOnLoad="1" refMode="R1C1"/>
</workbook>
</file>

<file path=xl/sharedStrings.xml><?xml version="1.0" encoding="utf-8"?>
<sst xmlns="http://schemas.openxmlformats.org/spreadsheetml/2006/main" count="1010" uniqueCount="734">
  <si>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</si>
  <si>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</si>
  <si>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</si>
  <si>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</si>
  <si>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</si>
  <si>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000 1 09 00000 00 0000 000</t>
  </si>
  <si>
    <t>ЗАДОЛЖЕННОСТЬ И ПЕРЕРАСЧЕТЫ ПО ОТМЕНЕННЫМ НАЛОГАМ, СБОРАМ И ИНЫМ ОБЯЗАТЕЛЬНЫМ ПЛАТЕЖАМ</t>
  </si>
  <si>
    <t>000 1 09 01000 00 0000 110</t>
  </si>
  <si>
    <t>Налог на прибыль организаций, зачислявшийся до 1 января 2005 года в местные бюджеты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</si>
  <si>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</si>
  <si>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</si>
  <si>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000 1 09 04000 00 0000 110</t>
  </si>
  <si>
    <t>Налоги на имущество</t>
  </si>
  <si>
    <t>000 1 09 04010 02 0000 110</t>
  </si>
  <si>
    <t>Налог на имущество предприятий</t>
  </si>
  <si>
    <t>000 1 09 04050 00 0000 110</t>
  </si>
  <si>
    <t>Земельный налог (по обязательствам, возникшим до 1 января 2006 года)</t>
  </si>
  <si>
    <t>000 1 09 04050 04 0000 110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</si>
  <si>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</si>
  <si>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000 1 09 07000 00 0000 110</t>
  </si>
  <si>
    <t>Прочие налоги и сборы (по отмененным местным налогам и сборам)</t>
  </si>
  <si>
    <t>000 1 09 07010 00 0000 110</t>
  </si>
  <si>
    <t>Налог на рекламу</t>
  </si>
  <si>
    <t>000 1 09 07010 04 0000 110</t>
  </si>
  <si>
    <t>Налог на рекламу, мобилизуемый на территориях городских округов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</si>
  <si>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</si>
  <si>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</si>
  <si>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</si>
  <si>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</si>
  <si>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000 1 09 07050 00 0000 110</t>
  </si>
  <si>
    <t>Прочие местные налоги и сборы</t>
  </si>
  <si>
    <t>000 1 09 07050 04 0000 110</t>
  </si>
  <si>
    <t>Прочие местные налоги и сборы, мобилизуемые на территориях городских округов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</si>
  <si>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</si>
  <si>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</si>
  <si>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</si>
  <si>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</si>
  <si>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</si>
  <si>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</si>
  <si>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000 1 11 05010 04 0000 120</t>
  </si>
  <si>
    <t>855 2 19 00000 00 0000 000</t>
  </si>
  <si>
    <t>855 2 19 04000 04 0000 151</t>
  </si>
  <si>
    <t>856 1 08 07173 01 0000 110</t>
  </si>
  <si>
    <t>900 2 02 02088 00 0000 151</t>
  </si>
  <si>
    <t>900 2 02 02089 00 0000 151</t>
  </si>
  <si>
    <t>900 2 02 03000 00 0000 151</t>
  </si>
  <si>
    <t>900 2 02 02000 00 0000 151</t>
  </si>
  <si>
    <t>900 2 02 03024 00 0000 151</t>
  </si>
  <si>
    <t>900 2 02 03024 04 0000 151</t>
  </si>
  <si>
    <t>900 2 19 00000 00 0000 000</t>
  </si>
  <si>
    <t>900 2 19 04000 04 0000 151</t>
  </si>
  <si>
    <t xml:space="preserve"> Доходы от продажи земельных участков, государственная собственность на которые не разграничена и  которые расположены в границах городских округов</t>
  </si>
  <si>
    <t>Доходы от продажи земельных участков, государственная собственность на которые не разграничена</t>
  </si>
  <si>
    <t>906 2 02 02009 00 0000 151</t>
  </si>
  <si>
    <t>906 2 02 02009 04 0000 151</t>
  </si>
  <si>
    <t>906 2 02 02051 00 0000 151</t>
  </si>
  <si>
    <t>906 2 02 02051 04 0000 151</t>
  </si>
  <si>
    <t>906 2 02 04000 00 0000 151</t>
  </si>
  <si>
    <t>906 2 02 04999 00 0000 151</t>
  </si>
  <si>
    <t>906 2 02 04999 04 0000 151</t>
  </si>
  <si>
    <t>912 2 02 03000 00 0000 151</t>
  </si>
  <si>
    <t>911 2 02 03000 00 0000 151</t>
  </si>
  <si>
    <t>913 2 02 02000 00 0000 151</t>
  </si>
  <si>
    <t>913 2 02 02999 00 0000 151</t>
  </si>
  <si>
    <t>913 2 02 02999 04 0000 151</t>
  </si>
  <si>
    <t>913 2 02 03000 00 0000 151</t>
  </si>
  <si>
    <t>913 2 02 04000 00 0000 151</t>
  </si>
  <si>
    <t>913 2 02 04034 00 0001 151</t>
  </si>
  <si>
    <t>913 2 02 04034 04 0002 151</t>
  </si>
  <si>
    <t>913 2 19 00000 00 0000 000</t>
  </si>
  <si>
    <t>913 2 19 04000 04 0000 151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</si>
  <si>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</si>
  <si>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</si>
  <si>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</si>
  <si>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</si>
  <si>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</si>
  <si>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000 1 11 09000 00 0000 120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</si>
  <si>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</si>
  <si>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</si>
  <si>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</si>
  <si>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</si>
  <si>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</si>
  <si>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</si>
  <si>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</si>
  <si>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</si>
  <si>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</si>
  <si>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</si>
  <si>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И КОМПЕНСАЦИИ ЗАТРАТ ГОСУДАРСТВА</t>
  </si>
  <si>
    <t>000 1 13 03000 00 0000 130</t>
  </si>
  <si>
    <t>Прочие доходы от оказания платных услуг и компенсации затрат государства</t>
  </si>
  <si>
    <t>000 1 13 03040 04 0000 130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</si>
  <si>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</si>
  <si>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000 1 14 00000 00 0000 000</t>
  </si>
  <si>
    <t>ДОХОДЫ ОТ ПРОДАЖИ МАТЕРИАЛЬНЫХ И НЕМАТЕРИАЛЬНЫХ АКТИВОВ</t>
  </si>
  <si>
    <t>000 1 14 01000 00 0000 410</t>
  </si>
  <si>
    <t>Доходы от продажи квартир</t>
  </si>
  <si>
    <t>000 1 14 01040 04 0000 410</t>
  </si>
  <si>
    <t>Доходы от продажи квартир, находящихся в собственности городских округов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</si>
  <si>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</si>
  <si>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</si>
  <si>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000 1 14 02032 04 0000 410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</si>
  <si>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основных средств по указанному имуществу</t>
  </si>
  <si>
    <t>000 1 14 06000 00 0000 430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</si>
  <si>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</si>
  <si>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000 1 14 06010 00 0000 430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</si>
  <si>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</si>
  <si>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000 1 14 06012 04 0000 430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</si>
  <si>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</si>
  <si>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</si>
  <si>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</si>
  <si>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</si>
  <si>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</si>
  <si>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</si>
  <si>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</si>
  <si>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</si>
  <si>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</si>
  <si>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</si>
  <si>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</si>
  <si>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</si>
  <si>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</si>
  <si>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</si>
  <si>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</si>
  <si>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</si>
  <si>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</si>
  <si>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000 1 16 25000 01 0000 140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</si>
  <si>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</si>
  <si>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000 1 16 25030 01 0000 140</t>
  </si>
  <si>
    <t>Денежные взыскания (штрафы) за нарушение законодательства об охране и использовании животного мира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</si>
  <si>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</si>
  <si>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</si>
  <si>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</si>
  <si>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</si>
  <si>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000 1 16 30000 01 0000 140</t>
  </si>
  <si>
    <t>Денежные взыскания (штрафы) за административные правонарушения в области дорожного движения</t>
  </si>
  <si>
    <t>000 1 16 32000 00 0000 140</t>
  </si>
  <si>
    <t>Возмещение сумм, израсходованных незаконно или не по целевому назначению, а также доходов, полученных от их использования</t>
  </si>
  <si>
    <t>000 1 16 32040 04 0000 140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</si>
  <si>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городских округов)</t>
  </si>
  <si>
    <t>000 1 16 90000 00 0000 140</t>
  </si>
  <si>
    <t>Прочие поступления от денежных взысканий (штрафов)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</si>
  <si>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</si>
  <si>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</si>
  <si>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000 1 17 00000 00 0000 000</t>
  </si>
  <si>
    <t>ПРОЧИЕ НЕНАЛОГОВЫЕ ДОХОДЫ</t>
  </si>
  <si>
    <t>000 1 17 01000 00 0000 180</t>
  </si>
  <si>
    <t>Невыясненные поступления</t>
  </si>
  <si>
    <t>000 1 17 01040 04 0000 180</t>
  </si>
  <si>
    <t>Невыясненные поступления, зачисляемые в бюджеты городских округов</t>
  </si>
  <si>
    <t>000 1 17 05000 00 0000 180</t>
  </si>
  <si>
    <t>Прочие неналоговые доходы</t>
  </si>
  <si>
    <t>000 1 17 05040 04 0000 180</t>
  </si>
  <si>
    <t>Прочие неналоговые доходы бюджетов городских округов</t>
  </si>
  <si>
    <t>000 1 19 00000 00 0000 000</t>
  </si>
  <si>
    <t>ВОЗВРАТ ОСТАТКОВ СУБСИДИЙ И СУБВЕНЦИЙ ПРОШЛЫХ ЛЕТ</t>
  </si>
  <si>
    <t>000 1 19 04000 04 0000 151</t>
  </si>
  <si>
    <t>Возврат остатков субсидий и субвенций из бюджетов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</si>
  <si>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</si>
  <si>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</si>
  <si>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</si>
  <si>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</si>
  <si>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</si>
  <si>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</si>
  <si>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</si>
  <si>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</si>
  <si>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000 2 02 01001 04 0000 151</t>
  </si>
  <si>
    <t>Дотации бюджетам городских округов на выравнивание бюджетной обеспеченности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</si>
  <si>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</si>
  <si>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</si>
  <si>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000 2 02 02008 00 0000 151</t>
  </si>
  <si>
    <t xml:space="preserve">Субсидии бюджетам на обеспечение жильем молодых семей </t>
  </si>
  <si>
    <t>000 2 02 02008 04 0000 151</t>
  </si>
  <si>
    <t>Субсидии бюджетам городских округов на обеспечение жильем молодых семей</t>
  </si>
  <si>
    <t>000 2 02 02009 00 0000 151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</si>
  <si>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</si>
  <si>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000 2 02 02009 04 0000 151</t>
  </si>
  <si>
    <t>Субсидии бюджетам городских округов на государственную поддержку малого и среднего предпринимательства, включая     крестьянские (фермерские) хозяйства</t>
  </si>
  <si>
    <t>000 2 02 02022 00 0000 151</t>
  </si>
  <si>
    <t>Субсидии         бюджетам         на       внедрение инновационных    образовательных программ</t>
  </si>
  <si>
    <t>000 2 02 02022 04 0000 151</t>
  </si>
  <si>
    <t xml:space="preserve"> Субсидии    бюджетам    городских    округов    на внедрение инновационных образовательных программ</t>
  </si>
  <si>
    <t>000 2 02 02024 00 0000 151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</si>
  <si>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</si>
  <si>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000 2 02 02024 04 0000 151</t>
  </si>
  <si>
    <t>Субсидии бюджетам городских округов на денежные выплаты медицинскому персоналу фельдшерско- акушерских пунктов, врачам, фельдшерам и медицинским сестрам скорой медицинской помощи</t>
  </si>
  <si>
    <t>000 2 02 02068 00 0000 151</t>
  </si>
  <si>
    <t xml:space="preserve"> 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</si>
  <si>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000 2 02 02068 04 0000 151</t>
  </si>
  <si>
    <t>Субсидии бюджетам городских округов на комплектование книжных фондов библиотек муниципальных образований</t>
  </si>
  <si>
    <t>000 2 02 02077 00 0000 151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</si>
  <si>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</si>
  <si>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</si>
  <si>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</si>
  <si>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000 2 02 02078 00 0000 151</t>
  </si>
  <si>
    <t>Субсидии бюджетам на бюджетные инвестиции для модернизации объектов коммунальной инфраструктуры</t>
  </si>
  <si>
    <t>000 2 02 02078 04 0000 151</t>
  </si>
  <si>
    <t>Субсидии бюджетам городских округов на бюджетные инвестиции для модернизации объектов коммунальной инфраструктуры</t>
  </si>
  <si>
    <t>000 2 02 02089 00 0000 151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</si>
  <si>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</si>
  <si>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</si>
  <si>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</si>
  <si>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000 2 02 02089 04 0001 151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</si>
  <si>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</si>
  <si>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000 2 02 02999 00 0000 151</t>
  </si>
  <si>
    <t>Прочие субсидии</t>
  </si>
  <si>
    <t>000 2 02 02999 04 0000 151</t>
  </si>
  <si>
    <t>Прочие субсидии бюджетам городских округов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</si>
  <si>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</si>
  <si>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</si>
  <si>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000 2 02 03001 00 0000 151</t>
  </si>
  <si>
    <t>Субвенции бюджетам на оплату жилищно-коммунальных услуг отдельным категориям граждан</t>
  </si>
  <si>
    <t>000 2 02 03001 04 0000 151</t>
  </si>
  <si>
    <t>Субвенции бюджетам городских округов на оплату жилищно-коммунальных услуг отдельным категориям граждан</t>
  </si>
  <si>
    <t>000 2 02 03004 00 0000 151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</si>
  <si>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</si>
  <si>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</si>
  <si>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</si>
  <si>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000 2 02 03007 00 0000 151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</si>
  <si>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</si>
  <si>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</si>
  <si>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</si>
  <si>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000 2 02 03008 00 0000 151</t>
  </si>
  <si>
    <t>Субвенции бюджетам муниципальных образований на обеспечение мер социальной поддержки ветеранов труда и тружеников тыла</t>
  </si>
  <si>
    <t>000 2 02 03008 04 0000 151</t>
  </si>
  <si>
    <t>Субвенции бюджетам городских округов на обеспечение мер социальной поддержки ветеранов труда и тружеников тыла</t>
  </si>
  <si>
    <t>000 2 02 03009 00 0000 151</t>
  </si>
  <si>
    <t>Субвенции бюджетам муниципальных образований на выплату ежемесячного пособия на ребенка</t>
  </si>
  <si>
    <t>000 2 02 03009 04 0000 151</t>
  </si>
  <si>
    <t>Субвенции бюджетам городских округов на выплату ежемесячного пособия на ребенка</t>
  </si>
  <si>
    <t>000 2 02 03010 00 0000 151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</si>
  <si>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</si>
  <si>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000 2 02 03010 04 0000 151</t>
  </si>
  <si>
    <t>Субвенции бюджетам городских округов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</si>
  <si>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000 2 02 03013 00 0000 151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</si>
  <si>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</si>
  <si>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</si>
  <si>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</si>
  <si>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</si>
  <si>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</si>
  <si>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</si>
  <si>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</si>
  <si>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000 2 02 03020 00 0000 151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</si>
  <si>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</si>
  <si>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</si>
  <si>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</si>
  <si>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</si>
  <si>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</si>
  <si>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000 2 02 03021 04 0000 151</t>
  </si>
  <si>
    <t>Субвенции бюджетам городских округов на ежемесячное денежное вознаграждение за классное руководство</t>
  </si>
  <si>
    <t>000 2 02 03022 00 0000 151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</si>
  <si>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</si>
  <si>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</si>
  <si>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</si>
  <si>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000 2 02 03024 00 0000 151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</si>
  <si>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</si>
  <si>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000 2 02 03024 04 0000 151</t>
  </si>
  <si>
    <t>Субвенции бюджетам городских округов на выполнение передаваемых полномочий субъектов Российской Федерации</t>
  </si>
  <si>
    <t>000 2 02 03026 00 0000 151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</si>
  <si>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</si>
  <si>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</si>
  <si>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</si>
  <si>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000 2 02 03027 00 0000 151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</si>
  <si>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</si>
  <si>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000 2 02 03027 04 0000 151</t>
  </si>
  <si>
    <t>Субвенции бюджетам городских округов на содержание ребенка в семье опекуна и приемной семье, а также на оплату труда приемному родителю</t>
  </si>
  <si>
    <t>000 2 02 03029 00 0000 151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</si>
  <si>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</si>
  <si>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</si>
  <si>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</si>
  <si>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000 2 02 04000 00 0000 151</t>
  </si>
  <si>
    <t>Иные межбюджетные трансферты</t>
  </si>
  <si>
    <t>000 2 02 04007 00 0000 151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</si>
  <si>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</si>
  <si>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000 2 02 04007 04 0000 151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</si>
  <si>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</si>
  <si>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000 2 02 04999 00 0000 151</t>
  </si>
  <si>
    <t>Прочие межбюджетные трансферты, передаваемые бюджетам</t>
  </si>
  <si>
    <t>000 2 02 04999 04 0000 151</t>
  </si>
  <si>
    <t>Прочие межбюджетные трансферты, передаваемые бюджетам городских округов</t>
  </si>
  <si>
    <t>000 2 07 00000 00 0000 180</t>
  </si>
  <si>
    <t>ПРОЧИЕ БЕЗВОЗМЕЗДНЫЕ ПОСТУПЛЕНИЯ</t>
  </si>
  <si>
    <t>000 2 07 04000 04 0000 180</t>
  </si>
  <si>
    <t>Прочие безвозмездные поступления в бюджеты городских округов</t>
  </si>
  <si>
    <t>000 8 50 00000 00 0000 000</t>
  </si>
  <si>
    <t>Доходы бюджета - ИТОГО</t>
  </si>
  <si>
    <t>Приложение №1</t>
  </si>
  <si>
    <t>к решению "Об утверждении отчета об исполнении бюджета Беловского городского округа за 2008г." от__________2009г. №__________</t>
  </si>
  <si>
    <t>тыс. руб.</t>
  </si>
  <si>
    <t>Исполнено</t>
  </si>
  <si>
    <t>008</t>
  </si>
  <si>
    <t>Управление ветеринарии Кемеровской области</t>
  </si>
  <si>
    <t>008 1 16 00000 00 0000 000</t>
  </si>
  <si>
    <t>008 1 16 90000 00 0000 140</t>
  </si>
  <si>
    <t>008 1 16 90040 04 0000 140</t>
  </si>
  <si>
    <t>010</t>
  </si>
  <si>
    <t>Департамент природных ресурсов и экологии Кемеровской области</t>
  </si>
  <si>
    <t>010 1 16 00000 00 0000 000</t>
  </si>
  <si>
    <t>010 1 16 90000 00 0000 140</t>
  </si>
  <si>
    <t>010 1 16 90040 04 0000 140</t>
  </si>
  <si>
    <t>048</t>
  </si>
  <si>
    <t>Федеральная служба по надзору в сфере природопользования</t>
  </si>
  <si>
    <t>048 1 12 00000 00 0000 000</t>
  </si>
  <si>
    <t>ПЛАТЕЖИ ПРИ ПОЛЬЗОВАНИИ ПРИРОДНЫХ РЕСУРСОВ</t>
  </si>
  <si>
    <t>048 1 12 01000 01 0000 120</t>
  </si>
  <si>
    <t>076</t>
  </si>
  <si>
    <t>Федеральное агентство по рыболовству</t>
  </si>
  <si>
    <t>076 1 16 00000 00 0000 000</t>
  </si>
  <si>
    <t>076 1 16 25000 01 0000 140</t>
  </si>
  <si>
    <t>076 1 16 25030 01 0000 140</t>
  </si>
  <si>
    <t>081</t>
  </si>
  <si>
    <t>Федеральная служба по ветеринарному и фитосанитарному надзору</t>
  </si>
  <si>
    <t>081 1 16 00000 00 0000 000</t>
  </si>
  <si>
    <t>081 1 16 90000 00 0000 140</t>
  </si>
  <si>
    <t>081 1 16 90040 04 0000 140</t>
  </si>
  <si>
    <t>106</t>
  </si>
  <si>
    <t>Федеральная служба по надзору в сфере транспорта</t>
  </si>
  <si>
    <t>106 1 16 00000 00 0000 000</t>
  </si>
  <si>
    <t>106 1 16 90000 00 0000 140</t>
  </si>
  <si>
    <t>106 1 16 90040 04 0000 140</t>
  </si>
  <si>
    <t>141</t>
  </si>
  <si>
    <t>Федеральная служба по надзору в сфере защиты прав потребителей и благополучия человека</t>
  </si>
  <si>
    <t>141 1 16 00000 00 0000 000</t>
  </si>
  <si>
    <t>141 1 16 08000 01 0000 140</t>
  </si>
  <si>
    <t>141 1 16 28000 01 0000 140</t>
  </si>
  <si>
    <t>141 1 16 90000 00 0000 140</t>
  </si>
  <si>
    <t>141 1 16 90040 04 0000 140</t>
  </si>
  <si>
    <t>177</t>
  </si>
  <si>
    <t>Министерство РФ по делам гражданской обороны,чрезвычайным ситуациям и ликвидации последствий стихийных бедствий</t>
  </si>
  <si>
    <t>177 1 16 90000 00 0000 140</t>
  </si>
  <si>
    <t>177 1 16 90040 04 0000 140</t>
  </si>
  <si>
    <t>182</t>
  </si>
  <si>
    <t>Федеральная налоговая служба</t>
  </si>
  <si>
    <t>182 1 00 00000 00 0000 000</t>
  </si>
  <si>
    <t>182 1 01 00000 00 0000 000</t>
  </si>
  <si>
    <t>182 1 01 02000 01 0000 110</t>
  </si>
  <si>
    <t>Межбюджетные трансферты, передаваемые бюджетам городских округов на реализацию региональных программ модернизации здравоохранения в части укрепления материально-техничесой базы медицинских учреждений</t>
  </si>
  <si>
    <t>Межбюджетные трансферты, передаваемые бюджетам городских округов на реализацию региональных программ модернизации здравоохранения 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</si>
  <si>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 xml:space="preserve">Субсидии бюджетам городских округов на государственную поддержку малого и среднего предпринимательства, включая крестьянские (фермерские) хозяйства </t>
  </si>
  <si>
    <t>Субсидии бюджетам городских округов на реализацию федеральных программ (жилье молодым семьям)</t>
  </si>
  <si>
    <t>900 2 02 02088 04 0002 151</t>
  </si>
  <si>
    <t>900 2 02 02088 04 0001 151</t>
  </si>
  <si>
    <t>Субсидии бюджетам городских округов на обеспечение мероприятий по переселению граждан из аварийного жилищного фонда  домов за счет средств, поступивших от государственной корпорации - Фонда содействия реформированию ЖКХ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</si>
  <si>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ЖКХ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</si>
  <si>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жилщного фонда за счет средств, поступивших от государственной корпорации - Фонда содействия реформированию ЖКХ</t>
  </si>
  <si>
    <t>900 2 02 02089 04 0001 151</t>
  </si>
  <si>
    <t>900 2 02 02089 04 0002 151</t>
  </si>
  <si>
    <t>Субсидии бюджетам городских округов на обеспечение мероприятий по капитальному ремонту многоквартирных домов  за счет средств бюджетов</t>
  </si>
  <si>
    <t>Субсидии бюджетам городских округов на обеспечение мероприятий по  переселению граждан из аварийного жилищного фонда за счет средств бюджетов</t>
  </si>
  <si>
    <t xml:space="preserve">к решению "Об утверждении отчета об исполнении бюджета Беловского городского округа за 2011г."                                    от 26.04.201 г  №53/316-н </t>
  </si>
  <si>
    <t>Государственная пошлина за выдачу специального разрешения на движение по автомобильным дорогам транспортных средств,осуществляющих перевозки опасных,тяжеловестных и (или) крупногабаритных грузов,зачисляемая в бюджеты городских округов</t>
  </si>
  <si>
    <t>Федеральная служба по надзору в сфере здравоохранения и социального развития</t>
  </si>
  <si>
    <t>Федеральная служба по надзору в сфере связи, информационных технологий и массовых коммуникаций</t>
  </si>
  <si>
    <t>Федеральная антимонопольная служба</t>
  </si>
  <si>
    <t>Показатели доходов бюджета городского округа за 2011 год по кодам классификации доходов бюджета</t>
  </si>
  <si>
    <t>182 1 01 02010 01 0000 110</t>
  </si>
  <si>
    <t>182 1 01 02011 01 0000 110</t>
  </si>
  <si>
    <t>Налог на доходы физических лиц с доходов, полученных физическими лицами,  не являющимися налоговыми резидентами Российской Федерации в виде дивидендов от долевого участия в деятельности организаций</t>
  </si>
  <si>
    <t>182 1 01 02020 01 0000 110</t>
  </si>
  <si>
    <t>182 1 01 02021 01 0000 110</t>
  </si>
  <si>
    <t>182 1 01 02022 01 0000 110</t>
  </si>
  <si>
    <t>182 1 01 02030 01 0000 110</t>
  </si>
  <si>
    <t>182 1 01 02040 01 0000 110</t>
  </si>
  <si>
    <t>182 1 01 02070 01 0000 110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</si>
  <si>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</si>
  <si>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182 1 05 00000 00 0000 000</t>
  </si>
  <si>
    <t>182 1 05 01000 00 0000 110</t>
  </si>
  <si>
    <t>Налог, взимаемый в связи с применением упрощенной системы налогообложения</t>
  </si>
  <si>
    <t>182 1 05 02000 02 0000 110</t>
  </si>
  <si>
    <t>182 1 05 03000 01 0000 110</t>
  </si>
  <si>
    <t>182 1 06 00000 00 0000 000</t>
  </si>
  <si>
    <t>182 1 06 01000 00 0000 110</t>
  </si>
  <si>
    <t>182 1 06 01020 04 0000 110</t>
  </si>
  <si>
    <t>182 1 06 06000 00 0000 110</t>
  </si>
  <si>
    <t>182 1 06 06010 00 0000 110</t>
  </si>
  <si>
    <t>182 1 06 06012 04 0000 110</t>
  </si>
  <si>
    <t>182 1 06 06020 00 0000 110</t>
  </si>
  <si>
    <t>182 1 06 06022 04 0000 110</t>
  </si>
  <si>
    <t>182 1 08 00000 00 0000 000</t>
  </si>
  <si>
    <t>182 1 08 03000 01 0000 110</t>
  </si>
  <si>
    <t>182 1 08 03010 01 0000 110</t>
  </si>
  <si>
    <t>182 1 09 00000 00 0000 000</t>
  </si>
  <si>
    <t>182 1 09 01000 00 0000 110</t>
  </si>
  <si>
    <t>182 1 09 01020 04 0000 110</t>
  </si>
  <si>
    <t>182 1 09 04000 00 0000 110</t>
  </si>
  <si>
    <t>182 1 09 04010 02 0000 110</t>
  </si>
  <si>
    <t>182 1 09 04050 00 0000 110</t>
  </si>
  <si>
    <t>182 1 09 04050 04 0000 110</t>
  </si>
  <si>
    <t>182 1 09 07000 00 0000 110</t>
  </si>
  <si>
    <t>182 1 09 07030 00 0000 110</t>
  </si>
  <si>
    <t>182 1 09 07030 04 0000 110</t>
  </si>
  <si>
    <t>182 1 09 07050 00 0000 110</t>
  </si>
  <si>
    <t>182 1 09 07050 04 0000 110</t>
  </si>
  <si>
    <t>182 1 16 00000 00 0000 000</t>
  </si>
  <si>
    <t>182 1 16 03000 00 0000 140</t>
  </si>
  <si>
    <t>182 1 16 03010 01 0000 140</t>
  </si>
  <si>
    <t>182 1 16 03030 01 0000 140</t>
  </si>
  <si>
    <t>182 1 16 06000 01 0000 140</t>
  </si>
  <si>
    <t>188</t>
  </si>
  <si>
    <t>Министерство внутренних дел Российской Федерации</t>
  </si>
  <si>
    <t>188 1 08 00000 00 0000 000</t>
  </si>
  <si>
    <t>188 1 08 07000 01 0000 110</t>
  </si>
  <si>
    <t>188 1 08 07140 01 0000 110</t>
  </si>
  <si>
    <t>188 1 16 00000 00 0000 000</t>
  </si>
  <si>
    <t>188 1 16 30000 01 0000 140</t>
  </si>
  <si>
    <t xml:space="preserve">Денежные взыскания (штрафы) за  админимтративные правонарушения в области дорожного движения </t>
  </si>
  <si>
    <t>188 1 16 90000 00 0000 140</t>
  </si>
  <si>
    <t>188 1 16 90040 04 0000 140</t>
  </si>
  <si>
    <t>192</t>
  </si>
  <si>
    <t>Федеральная миграционная служба</t>
  </si>
  <si>
    <t>192 1 16 00000 00 0000 000</t>
  </si>
  <si>
    <t>192 1 16 90000 00 0000 140</t>
  </si>
  <si>
    <t>192 1 16 90040 04 0000 140</t>
  </si>
  <si>
    <t>321</t>
  </si>
  <si>
    <t>Федеральная служба государственной регистрации, кадастра и картографии</t>
  </si>
  <si>
    <t>321 1 16 00000 00 0000 000</t>
  </si>
  <si>
    <t>321 1 16 25060 01 0000 140</t>
  </si>
  <si>
    <t>096</t>
  </si>
  <si>
    <t>161</t>
  </si>
  <si>
    <t>161 1 16 00000 00 0000 000</t>
  </si>
  <si>
    <t>161 1 16 33000 00 0000 140</t>
  </si>
  <si>
    <t>161 1 16 33040 04 0000 140</t>
  </si>
  <si>
    <t>096 1 16 00000 00 0000 000</t>
  </si>
  <si>
    <t>096 1 16 90000 00 0000 140</t>
  </si>
  <si>
    <t>096 1 16 90040 04 0000 140</t>
  </si>
  <si>
    <t>060 1 16 00000 00 0000 000</t>
  </si>
  <si>
    <t>060 1 16 90000 00 0000 140</t>
  </si>
  <si>
    <t>060 1 16 90040 04 0000 140</t>
  </si>
  <si>
    <t>Денежные взыскания(щтрафы) за нарушение земельного законодательства</t>
  </si>
  <si>
    <t>322</t>
  </si>
  <si>
    <t>Федеральная служба судебных приставов</t>
  </si>
  <si>
    <t>322 1 16 00000 00 0000 000</t>
  </si>
  <si>
    <t>322 1 16 21000 00 0000 140</t>
  </si>
  <si>
    <t>322 1 16 21040 04 0000 140</t>
  </si>
  <si>
    <t>498</t>
  </si>
  <si>
    <t>Федеральная служба по экологическому, технологическому и атомному надзору</t>
  </si>
  <si>
    <t>498 1 16 00000 00 0000 000</t>
  </si>
  <si>
    <t>498 1 16 90000 00 0000 140</t>
  </si>
  <si>
    <t>498 1 16 90040 04 0000 140</t>
  </si>
  <si>
    <t>855</t>
  </si>
  <si>
    <t>Финансовое управление города Белово</t>
  </si>
  <si>
    <t>855 1 13 00000 00 0000 000</t>
  </si>
  <si>
    <t>855 1 13 03000 00 0000 130</t>
  </si>
  <si>
    <t>855 1 13 03040 04 0000 130</t>
  </si>
  <si>
    <t>855 1 16 00000 00 0000 000</t>
  </si>
  <si>
    <t>855 1 16 90000 00 0000 140</t>
  </si>
  <si>
    <t>855 1 16 90040 04 0000 140</t>
  </si>
  <si>
    <t>855 1 17 00000 00 0000 000</t>
  </si>
  <si>
    <t>855 1 17 01000 00 0000 180</t>
  </si>
  <si>
    <t>855 1 17 01040 04 0000 180</t>
  </si>
  <si>
    <t>855 1 17 05000 00 0000 180</t>
  </si>
  <si>
    <t>855 1 17 05040 04 0000 180</t>
  </si>
  <si>
    <t>855 2 00 00000 00 0000 000</t>
  </si>
  <si>
    <t xml:space="preserve">БЕЗВОЗМЕЗДНЫЕ ПОСТУПЛЕНИЯ </t>
  </si>
  <si>
    <t>855 2 02 00000 00 0000 000</t>
  </si>
  <si>
    <t>БЕЗВОЗМЕЗДНЫЕ ПОСТУПЛЕНИЯ ОТ ДРУГИХ БЮДЖЕТОВ БЮДЖЕТНОЙ СИСТЕМЫ РФ</t>
  </si>
  <si>
    <t>855 2 02 01000 00 0000 151</t>
  </si>
  <si>
    <t>855 2 02 01001 00 0000 151</t>
  </si>
  <si>
    <t>855 2 02 01001 04 0000 151</t>
  </si>
  <si>
    <t>855 2 02 02000 00 0000 151</t>
  </si>
  <si>
    <t>855 2 02 02078 00 0000 151</t>
  </si>
  <si>
    <t>855 2 02 02078 04 0000 151</t>
  </si>
  <si>
    <t>855 2 02 02999 00 0000 151</t>
  </si>
  <si>
    <t>855 2 02 02999 04 0000 151</t>
  </si>
  <si>
    <t>855 2 02 03000 00 0000 151</t>
  </si>
  <si>
    <t>855 2 02 03001 00 0000 151</t>
  </si>
  <si>
    <t>855 2 02 03001 04 0000 151</t>
  </si>
  <si>
    <t>855 2 02 03013 00 0000 151</t>
  </si>
  <si>
    <t>855 2 02 03013 04 0000 151</t>
  </si>
  <si>
    <t>855 2 02 03015 00 0000 151</t>
  </si>
  <si>
    <t>855 2 02 03015 04 0000 151</t>
  </si>
  <si>
    <t>855 2 02 03024 00 0000 151</t>
  </si>
  <si>
    <t>855 2 02 03024 04 0000 151</t>
  </si>
  <si>
    <t>855 2 02 04000 00 0000 151</t>
  </si>
  <si>
    <t>855 2 02 04999 00 0000 151</t>
  </si>
  <si>
    <t>855 2 02 04999 04 0000 151</t>
  </si>
  <si>
    <t>855 2 07 00000 00 0000 180</t>
  </si>
  <si>
    <t>855 2 07 04000 04 0000 180</t>
  </si>
  <si>
    <t>856</t>
  </si>
  <si>
    <t>Управление государственной инспекции по надзору за техническим состоянием самоходных машин и других видов техники Кемеровской области</t>
  </si>
  <si>
    <t>856 1 08 00000 00 0000 000</t>
  </si>
  <si>
    <t>856 1 08 07000 01 0000 110</t>
  </si>
  <si>
    <t>856 1 08 07140 01 0000 110</t>
  </si>
  <si>
    <t>856 1 16 00000 00 0000 000</t>
  </si>
  <si>
    <t>856 1 16 90000 00 0000 140</t>
  </si>
  <si>
    <t>856 1 16 90040 04 0000 140</t>
  </si>
  <si>
    <t>857</t>
  </si>
  <si>
    <t>Государственная жилищная инспекция Кемеровской области</t>
  </si>
  <si>
    <t>857 1 16 00000 00 0000 000</t>
  </si>
  <si>
    <t>857 1 16 90000 00 0000 140</t>
  </si>
  <si>
    <t>857 1 16 90040 04 0000 140</t>
  </si>
  <si>
    <t>885</t>
  </si>
  <si>
    <t>Инспекция государственного строительного надзора Кемеровской области</t>
  </si>
  <si>
    <t>885 1 16 00000 00 0000 000</t>
  </si>
  <si>
    <t>885 1 16 90000 00 0000 140</t>
  </si>
  <si>
    <t>885 1 16 90040 04 0000 140</t>
  </si>
  <si>
    <t>900</t>
  </si>
  <si>
    <t xml:space="preserve">Администрация Беловского городского округа </t>
  </si>
  <si>
    <t>900 1 16 00000 00 0000 000</t>
  </si>
  <si>
    <t>900 1 16 90000 00 0000 140</t>
  </si>
  <si>
    <t>900 1  16 90040 04 0000 140</t>
  </si>
  <si>
    <t>900 2 00 00000 00 0000 000</t>
  </si>
  <si>
    <t>900 2 02 00000 00 0000 000</t>
  </si>
  <si>
    <t>900 2 02 02077 00 0000 151</t>
  </si>
  <si>
    <t>900 2 02 02077 04 0000 151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</si>
  <si>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</t>
  </si>
  <si>
    <t>900 2 02 03069 00 0000 151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</si>
  <si>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</si>
  <si>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900 2 02 03069 04 0000 151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</si>
  <si>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</si>
  <si>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900 2 02 04000 00 0000 151</t>
  </si>
  <si>
    <t>ИНЫЕ МЕЖБЮДЖЕТНЫЕ ТРАНСФЕРТЫ</t>
  </si>
  <si>
    <t>900 2 02 04007 00 0000 151</t>
  </si>
  <si>
    <t>900 2 02 04007 04 0000 151</t>
  </si>
  <si>
    <t>900 2 02 04029 00 0000 151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</si>
  <si>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</si>
  <si>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900 2 02 04029 04 0000 151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</si>
  <si>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</si>
  <si>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906</t>
  </si>
  <si>
    <t>Муниципальное учреждение «Комитет по земельным ресурсам и муниципальному имуществу города Белово»</t>
  </si>
  <si>
    <t>906 1 11 00000 00 0000 000</t>
  </si>
  <si>
    <t>906 1 11 05000 00 0000 120</t>
  </si>
  <si>
    <t>906 1 11 05010 00 0000 120</t>
  </si>
  <si>
    <t>906 1 11 05010 04 0000 120</t>
  </si>
  <si>
    <t>906 1 11 05030 00 0000 120</t>
  </si>
  <si>
    <t>906 1 11 05034 04 0000 120</t>
  </si>
  <si>
    <t>906 1 11 09000 00 0000 120</t>
  </si>
  <si>
    <t>906 1 11 09040 00 0000 120</t>
  </si>
  <si>
    <t>906 1 11 09044 04 0000 120</t>
  </si>
  <si>
    <t>906 1 13 00000 00 0000 000</t>
  </si>
  <si>
    <t>906 1 13 03000 00 0000 130</t>
  </si>
  <si>
    <t>906 1 13 03040 04 0000 130</t>
  </si>
  <si>
    <t>906 1 14 00000 00 0000 000</t>
  </si>
  <si>
    <t>906 1 14 01000 00 0000 410</t>
  </si>
  <si>
    <t>906 1 14 01040 04 0000 410</t>
  </si>
  <si>
    <t>906 1 14 02000 00 0000 000</t>
  </si>
  <si>
    <t>906 1 14 02032 04 0000 410</t>
  </si>
  <si>
    <t>906 1 14 02032 04 0000 440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</si>
  <si>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</si>
  <si>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906 1 14 06000 00 0000 430</t>
  </si>
  <si>
    <t>906 1 14 06010 00 0000 430</t>
  </si>
  <si>
    <t>906 1 14 06012 04 0000 430</t>
  </si>
  <si>
    <t>906 1 17 00000 00 0000 000</t>
  </si>
  <si>
    <t>906 1 17 01000 00 0000 180</t>
  </si>
  <si>
    <t>906 1 17 01040 04 0000 180</t>
  </si>
  <si>
    <t>906 2 00 00000 00 0000 000</t>
  </si>
  <si>
    <t>906 2 02 00000 00 0000 000</t>
  </si>
  <si>
    <t>906 2 02 02000 00 0000 151</t>
  </si>
  <si>
    <t>906 2 02 02008 00 0000 151</t>
  </si>
  <si>
    <t>Субсидии бюджетам на обеспечение жильем молодых семей</t>
  </si>
  <si>
    <t>906 2 02 02008 04 0000 151</t>
  </si>
  <si>
    <t>906 2 02 02077 00 0000 151</t>
  </si>
  <si>
    <t>906 2 02 02077 04 0000 151</t>
  </si>
  <si>
    <t>906 2 02 03026 00 0000 151</t>
  </si>
  <si>
    <t>906 2 02 03026 04 0000 151</t>
  </si>
  <si>
    <t>911</t>
  </si>
  <si>
    <t>Комитет социальной защиты населения Беловского городского округа</t>
  </si>
  <si>
    <t>911 1 13 00000 00 0000 000</t>
  </si>
  <si>
    <t>911 1 13 03000 00 0000 130</t>
  </si>
  <si>
    <t>911 1 13 03040 04 0000 130</t>
  </si>
  <si>
    <t>911 2 00 00000 00 0000 000</t>
  </si>
  <si>
    <t>911 2 02 00000 00 0000 000</t>
  </si>
  <si>
    <t>911 2 02 03004 00 0000 151</t>
  </si>
  <si>
    <t>911 2 02 03004 04 0000 151</t>
  </si>
  <si>
    <t>911 2 02 03012 00 0000 151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</si>
  <si>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</si>
  <si>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911 2 02 03012 04 0000 151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</si>
  <si>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</si>
  <si>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911 2 02 03022 00 0000 151</t>
  </si>
  <si>
    <t>911 2 02 03022 04 0000 151</t>
  </si>
  <si>
    <t>911 2 02 03024 00 0000 151</t>
  </si>
  <si>
    <t>911 2 02 03024 04 0000 151</t>
  </si>
  <si>
    <t>911 2 02 03053 00 0000 151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</si>
  <si>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</si>
  <si>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911 2 02 03053 04 0000 151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</si>
  <si>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</si>
  <si>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911 2 07 00000 00 0000 180</t>
  </si>
  <si>
    <t>911 2 07 04000 04 0000 180</t>
  </si>
  <si>
    <t>912</t>
  </si>
  <si>
    <t>Муниципальное учреждение «Управление образования города Белово»</t>
  </si>
  <si>
    <t>912 1 13 00000 00 0000 000</t>
  </si>
  <si>
    <t>912 1 13 03000 00 0000 130</t>
  </si>
  <si>
    <t>912 1 13 03040 04 0000 130</t>
  </si>
  <si>
    <t>912 2 00 00000 00 0000 000</t>
  </si>
  <si>
    <t>912 2 02 00000 00 0000 000</t>
  </si>
  <si>
    <t>912 2 02 03020 00 0000 151</t>
  </si>
  <si>
    <t>912 2 02 03020 04 0000 151</t>
  </si>
  <si>
    <t>912 2 02 03021 00 0000 151</t>
  </si>
  <si>
    <t>912 2 02 03021 04 0000 151</t>
  </si>
  <si>
    <t>Субвенции бюджетам городских округов на  ежемесячное денежное вознаграждение за классное руководство</t>
  </si>
  <si>
    <t>912 2 02 03027 00 0000 151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</si>
  <si>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</si>
  <si>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912 2 02 03027 04 0000 151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</si>
  <si>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</si>
  <si>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912 2 02 03029 00 0000 151</t>
  </si>
  <si>
    <t>912 2 02 03029 04 0000 151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</si>
  <si>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</si>
  <si>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912 2 07 00000 00 0000 180</t>
  </si>
  <si>
    <t>912 2 07 04000 04 0000 180</t>
  </si>
  <si>
    <t>913</t>
  </si>
  <si>
    <t>муниципальное учреждение «Управление здравоохранения г. Белово»</t>
  </si>
  <si>
    <t>913 1 13 00000 00 0000 000</t>
  </si>
  <si>
    <t>913 1 13 03000 00 0000 130</t>
  </si>
  <si>
    <t>913 1 13 03040 04 0000 130</t>
  </si>
  <si>
    <t>913 2 00 00000 00 0000 000</t>
  </si>
  <si>
    <t>913 2 02 00000 00 0000 000</t>
  </si>
  <si>
    <t>913 2 02 02024 00 0000 151</t>
  </si>
  <si>
    <t>922 1 16 00000 00 0000 000</t>
  </si>
  <si>
    <t>922 1 16 23040 04 0000 140</t>
  </si>
  <si>
    <t>926 1 16 00000 00 0000 000</t>
  </si>
  <si>
    <t>926 1 16 23040 04 0000 140</t>
  </si>
  <si>
    <t>926 1 16 23000 00 0000 140</t>
  </si>
  <si>
    <t>Доходы от возмещения ущерба при возникновении страховых случаев</t>
  </si>
  <si>
    <t>Дходы от возмещения ущерба при возникновении страховых случаев, когда выгодоприобретателям по дог.страхования выступают получатели средств бюджетов городских округов</t>
  </si>
  <si>
    <t>922 1 16 23000 00 0000 140</t>
  </si>
  <si>
    <t>913 2 02 02024 04 0000 151</t>
  </si>
  <si>
    <t>Субсидии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</si>
  <si>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913 2 02 03024 00 0000 151</t>
  </si>
  <si>
    <t>913 2 02 03024 04 0000 151</t>
  </si>
  <si>
    <t>914</t>
  </si>
  <si>
    <t>Муниципальное учреждение «Управление культуры и кино города Белово»</t>
  </si>
  <si>
    <t>914 1 13 00000 00 0000 000</t>
  </si>
  <si>
    <t>914 1 13 03000 00 0000 130</t>
  </si>
  <si>
    <t>914 1 13 03040 04 0000 130</t>
  </si>
  <si>
    <t>914 2 00 00000 00 0000 000</t>
  </si>
  <si>
    <t>914 2 02 00000 00 0000 000</t>
  </si>
  <si>
    <t>914 2 02 02999 00 0000 151</t>
  </si>
  <si>
    <t>914 2 02 02999 04 0000 151</t>
  </si>
  <si>
    <t>914 2 02 04025 00 0000 151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</si>
  <si>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</si>
  <si>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914 2 02 04025 04 0000 151</t>
  </si>
  <si>
    <t>Межбюджетные трансферты, передаваемые бюджетам внутригородских муниципальных образований городов федерального значения Москвы и Санкт-Петербурга на комплектование книжных фондов библиотек муниципальных образований</t>
  </si>
  <si>
    <t>914 2 07 00000 00 0000 180</t>
  </si>
  <si>
    <t>914 2 07 04000 04 0000 180</t>
  </si>
  <si>
    <t>915</t>
  </si>
  <si>
    <t>Муниципальное учреждение «Управление по делам молодежи г. Белово»</t>
  </si>
  <si>
    <t>915 1 13 00000 00 0000 000</t>
  </si>
  <si>
    <t>915 1 13 03000 00 0000 130</t>
  </si>
  <si>
    <t>915 1 13 03040 04 0000 130</t>
  </si>
  <si>
    <t>915 2 07 00000 00 0000 180</t>
  </si>
  <si>
    <t>915 2 07 04000 04 0000 180</t>
  </si>
  <si>
    <t>916</t>
  </si>
  <si>
    <t>Муницицпальное учреждение «Управление по физической культуре и спорту города Белово»</t>
  </si>
  <si>
    <t>916 1 13 00000 00 0000 000</t>
  </si>
  <si>
    <t>060</t>
  </si>
  <si>
    <t>916 1 13 03000 00 0000 130</t>
  </si>
  <si>
    <t>916 1 13 03040 04 0000 130</t>
  </si>
  <si>
    <t>916 2 07 00000 00 0000 180</t>
  </si>
  <si>
    <t>916 2 07 04000 04 0000 180</t>
  </si>
  <si>
    <t>917</t>
  </si>
  <si>
    <t>Муницицпальное учреждение «Архитектурно-планировочное бюро» г.Белово</t>
  </si>
  <si>
    <t>917 1 13 00000 00 0000 000</t>
  </si>
  <si>
    <t>917 1 13 03000 00 0000 130</t>
  </si>
  <si>
    <t>917 1 13 03040 04 0000 130</t>
  </si>
  <si>
    <t>922</t>
  </si>
  <si>
    <t>Территориальное управление поселка городского типа Грамотеино Администрации города Белово</t>
  </si>
  <si>
    <t>922 2 07 00000 00 0000 180</t>
  </si>
  <si>
    <t>922 2 07 04000 04 0000 180</t>
  </si>
  <si>
    <t>924</t>
  </si>
  <si>
    <t>Территориальное управление поселка городского типа Бачатский Администрации города Белово</t>
  </si>
  <si>
    <t>924 2 07 00000 00 0000 180</t>
  </si>
  <si>
    <t>924 2 07 04000 04 0000 180</t>
  </si>
  <si>
    <t>925</t>
  </si>
  <si>
    <t>Территориальное управление поселка городского типа Новый Городок Администрации города Белово</t>
  </si>
  <si>
    <t>925 1 16 00000 00 0000 000</t>
  </si>
  <si>
    <t>925 1 16 90000 00 0000 140</t>
  </si>
  <si>
    <t>925 1 16 90040 04 0000 140</t>
  </si>
  <si>
    <t>925 2 07 00000 00 0000 180</t>
  </si>
  <si>
    <t>925 2 07 04000 04 0000 180</t>
  </si>
  <si>
    <t>926</t>
  </si>
  <si>
    <t>Территориальное управление поселка городского типа Инской Администрации города Белово</t>
  </si>
  <si>
    <t>926 2 07 00000 00 0000 180</t>
  </si>
  <si>
    <t>926 2 07 04000 04 0000 180</t>
  </si>
  <si>
    <t>928</t>
  </si>
  <si>
    <t>Территориальное управление Центрального района Администрации города Белово</t>
  </si>
  <si>
    <t>928 2 07 00000 00 0000 180</t>
  </si>
  <si>
    <t>928 2 07 04000 04 0000 180</t>
  </si>
  <si>
    <t>929</t>
  </si>
  <si>
    <t>Территориальное управление микрорайона Бабанаково Администрации города Белово</t>
  </si>
  <si>
    <t>929 2 07 00000 00 0000 180</t>
  </si>
  <si>
    <t>929 2 07 04000 04 0000 180</t>
  </si>
  <si>
    <t>Итого</t>
  </si>
  <si>
    <t xml:space="preserve">СУБВЕНЦИИ БЮДЖЕТАМ СУБЪЕКТОВ РОССИЙСКОЙ ФЕДЕРАЦИИ И МУНИЦИПАЛЬНЫХ ОБРАЗОВАНИЙ </t>
  </si>
  <si>
    <t xml:space="preserve">СУБСИДИИ БЮДЖЕТАМ СУБЪЕКТОВ РОССИЙСКОЙ ФЕДЕРАЦИИ И МУНИЦИПАЛЬНЫХ ОБРАЗОВАНИЙ </t>
  </si>
  <si>
    <t>ДОТАЦИИ БЮДЖЕТАМ СУБЪЕКТОВ РОССИЙСКОЙ ФЕДЕРАЦИИ И МУНИЦИПАЛЬНЫХ ОБРАЗОВАНИЙ</t>
  </si>
  <si>
    <t>Показатели доходов бюджета городского округа за 2008 годпо кодам видов доходов, подвидов доходов, классификации операций сектора государственного управления, относящихся к доходам бюджета</t>
  </si>
  <si>
    <t>Код дохода по КД</t>
  </si>
  <si>
    <t xml:space="preserve"> Наименование показателя</t>
  </si>
  <si>
    <t>1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</si>
  <si>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</si>
  <si>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</si>
  <si>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</si>
  <si>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</si>
  <si>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</si>
  <si>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</si>
  <si>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</si>
  <si>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</si>
  <si>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</si>
  <si>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</si>
  <si>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</si>
  <si>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</si>
  <si>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</si>
  <si>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</si>
  <si>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</si>
  <si>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</si>
  <si>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000 1 01 02040 01 0000 110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</si>
  <si>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</si>
  <si>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000 1 01 02060 01 0000 110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</si>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</sst>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.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0.0"/>
    <numFmt numFmtId="172" formatCode="0.0000"/>
  </numFmts>
  <fonts count="33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i/>
      <sz val="24"/>
      <name val="Times New Roman"/>
      <family val="1"/>
    </font>
    <font>
      <b/>
      <i/>
      <sz val="18"/>
      <name val="Times New Roman"/>
      <family val="1"/>
    </font>
    <font>
      <sz val="18"/>
      <name val="Times New Roman"/>
      <family val="1"/>
    </font>
    <font>
      <b/>
      <i/>
      <sz val="18"/>
      <name val="Arial Cyr"/>
      <family val="2"/>
    </font>
    <font>
      <b/>
      <sz val="18"/>
      <name val="Times New Roman"/>
      <family val="1"/>
    </font>
    <font>
      <i/>
      <sz val="18"/>
      <name val="Times New Roman"/>
      <family val="1"/>
    </font>
    <font>
      <b/>
      <i/>
      <sz val="20"/>
      <name val="Times New Roman"/>
      <family val="1"/>
    </font>
    <font>
      <b/>
      <i/>
      <sz val="20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23" fillId="3" borderId="1" applyNumberFormat="0" applyAlignment="0" applyProtection="0"/>
    <xf numFmtId="0" fontId="24" fillId="15" borderId="2" applyNumberFormat="0" applyAlignment="0" applyProtection="0"/>
    <xf numFmtId="0" fontId="25" fillId="15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16" borderId="7" applyNumberFormat="0" applyAlignment="0" applyProtection="0"/>
    <xf numFmtId="0" fontId="16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1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0" fillId="18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4" fontId="9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4" fontId="6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64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49" fontId="6" fillId="0" borderId="13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9" fillId="0" borderId="15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left" vertical="center" wrapText="1"/>
    </xf>
    <xf numFmtId="0" fontId="10" fillId="0" borderId="15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0" xfId="0" applyFont="1" applyFill="1" applyAlignment="1">
      <alignment horizontal="justify" vertical="top" wrapText="1"/>
    </xf>
    <xf numFmtId="0" fontId="9" fillId="0" borderId="0" xfId="0" applyFont="1" applyFill="1" applyAlignment="1">
      <alignment horizontal="center"/>
    </xf>
    <xf numFmtId="0" fontId="6" fillId="0" borderId="10" xfId="0" applyNumberFormat="1" applyFont="1" applyFill="1" applyBorder="1" applyAlignment="1">
      <alignment horizontal="left" vertical="center" wrapText="1"/>
    </xf>
    <xf numFmtId="49" fontId="9" fillId="0" borderId="14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justify" vertical="top" wrapText="1"/>
    </xf>
    <xf numFmtId="49" fontId="13" fillId="0" borderId="10" xfId="0" applyNumberFormat="1" applyFont="1" applyFill="1" applyBorder="1" applyAlignment="1">
      <alignment horizontal="center"/>
    </xf>
    <xf numFmtId="165" fontId="12" fillId="0" borderId="13" xfId="0" applyNumberFormat="1" applyFont="1" applyBorder="1" applyAlignment="1" applyProtection="1">
      <alignment horizontal="center" vertical="center" wrapText="1"/>
      <protection locked="0"/>
    </xf>
    <xf numFmtId="0" fontId="12" fillId="0" borderId="13" xfId="0" applyNumberFormat="1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justify" vertical="top" wrapText="1"/>
    </xf>
    <xf numFmtId="0" fontId="6" fillId="0" borderId="15" xfId="0" applyFont="1" applyFill="1" applyBorder="1" applyAlignment="1">
      <alignment horizontal="justify"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1" fontId="9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7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70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0" xfId="0" applyNumberFormat="1" applyFont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0"/>
  <sheetViews>
    <sheetView zoomScale="70" zoomScaleNormal="70" zoomScalePageLayoutView="0" workbookViewId="0" topLeftCell="A1">
      <selection activeCell="A157" activeCellId="1" sqref="C153:C154 A157"/>
    </sheetView>
  </sheetViews>
  <sheetFormatPr defaultColWidth="9.00390625" defaultRowHeight="12.75"/>
  <cols>
    <col min="1" max="1" width="35.25390625" style="1" customWidth="1"/>
    <col min="2" max="2" width="119.25390625" style="1" customWidth="1"/>
  </cols>
  <sheetData>
    <row r="1" ht="18">
      <c r="B1" s="2"/>
    </row>
    <row r="2" ht="19.5">
      <c r="B2" s="3"/>
    </row>
    <row r="3" ht="19.5">
      <c r="B3" s="3"/>
    </row>
    <row r="4" ht="19.5">
      <c r="B4" s="3"/>
    </row>
    <row r="5" ht="19.5">
      <c r="B5" s="3"/>
    </row>
    <row r="6" spans="1:2" ht="56.25" customHeight="1">
      <c r="A6" s="75" t="s">
        <v>683</v>
      </c>
      <c r="B6" s="75"/>
    </row>
    <row r="7" spans="1:2" s="5" customFormat="1" ht="56.25" customHeight="1">
      <c r="A7" s="4"/>
      <c r="B7" s="4"/>
    </row>
    <row r="8" spans="1:2" ht="55.5" customHeight="1">
      <c r="A8" s="6" t="s">
        <v>684</v>
      </c>
      <c r="B8" s="7" t="s">
        <v>685</v>
      </c>
    </row>
    <row r="9" spans="1:2" ht="18">
      <c r="A9" s="8" t="s">
        <v>686</v>
      </c>
      <c r="B9" s="9">
        <v>2</v>
      </c>
    </row>
    <row r="10" spans="1:2" ht="18">
      <c r="A10" s="8" t="s">
        <v>687</v>
      </c>
      <c r="B10" s="10" t="s">
        <v>688</v>
      </c>
    </row>
    <row r="11" spans="1:2" ht="18">
      <c r="A11" s="8" t="s">
        <v>689</v>
      </c>
      <c r="B11" s="10" t="s">
        <v>690</v>
      </c>
    </row>
    <row r="12" spans="1:2" ht="18">
      <c r="A12" s="8" t="s">
        <v>691</v>
      </c>
      <c r="B12" s="10" t="s">
        <v>692</v>
      </c>
    </row>
    <row r="13" spans="1:2" ht="54">
      <c r="A13" s="8" t="s">
        <v>693</v>
      </c>
      <c r="B13" s="10" t="s">
        <v>694</v>
      </c>
    </row>
    <row r="14" spans="1:2" ht="51" customHeight="1">
      <c r="A14" s="8" t="s">
        <v>695</v>
      </c>
      <c r="B14" s="10" t="s">
        <v>696</v>
      </c>
    </row>
    <row r="15" spans="1:2" ht="108" customHeight="1">
      <c r="A15" s="8" t="s">
        <v>697</v>
      </c>
      <c r="B15" s="10" t="s">
        <v>698</v>
      </c>
    </row>
    <row r="16" spans="1:2" ht="100.5" customHeight="1">
      <c r="A16" s="8" t="s">
        <v>699</v>
      </c>
      <c r="B16" s="10" t="s">
        <v>700</v>
      </c>
    </row>
    <row r="17" spans="1:2" ht="43.5" customHeight="1">
      <c r="A17" s="8" t="s">
        <v>701</v>
      </c>
      <c r="B17" s="10" t="s">
        <v>702</v>
      </c>
    </row>
    <row r="18" spans="1:2" ht="96" customHeight="1">
      <c r="A18" s="8" t="s">
        <v>703</v>
      </c>
      <c r="B18" s="10" t="s">
        <v>704</v>
      </c>
    </row>
    <row r="19" spans="1:2" ht="72">
      <c r="A19" s="8" t="s">
        <v>705</v>
      </c>
      <c r="B19" s="10" t="s">
        <v>706</v>
      </c>
    </row>
    <row r="20" spans="1:2" ht="18">
      <c r="A20" s="8" t="s">
        <v>707</v>
      </c>
      <c r="B20" s="10" t="s">
        <v>708</v>
      </c>
    </row>
    <row r="21" spans="1:2" ht="18">
      <c r="A21" s="8" t="s">
        <v>709</v>
      </c>
      <c r="B21" s="10" t="s">
        <v>710</v>
      </c>
    </row>
    <row r="22" spans="1:2" ht="18">
      <c r="A22" s="8" t="s">
        <v>711</v>
      </c>
      <c r="B22" s="10" t="s">
        <v>712</v>
      </c>
    </row>
    <row r="23" spans="1:2" ht="18">
      <c r="A23" s="8" t="s">
        <v>713</v>
      </c>
      <c r="B23" s="10" t="s">
        <v>714</v>
      </c>
    </row>
    <row r="24" spans="1:2" ht="18">
      <c r="A24" s="8" t="s">
        <v>715</v>
      </c>
      <c r="B24" s="10" t="s">
        <v>716</v>
      </c>
    </row>
    <row r="25" spans="1:2" ht="36">
      <c r="A25" s="8" t="s">
        <v>717</v>
      </c>
      <c r="B25" s="10" t="s">
        <v>718</v>
      </c>
    </row>
    <row r="26" spans="1:2" ht="18">
      <c r="A26" s="8" t="s">
        <v>719</v>
      </c>
      <c r="B26" s="10" t="s">
        <v>720</v>
      </c>
    </row>
    <row r="27" spans="1:2" ht="36">
      <c r="A27" s="8" t="s">
        <v>721</v>
      </c>
      <c r="B27" s="10" t="s">
        <v>722</v>
      </c>
    </row>
    <row r="28" spans="1:2" ht="54">
      <c r="A28" s="8" t="s">
        <v>723</v>
      </c>
      <c r="B28" s="10" t="s">
        <v>724</v>
      </c>
    </row>
    <row r="29" spans="1:2" ht="36">
      <c r="A29" s="8" t="s">
        <v>725</v>
      </c>
      <c r="B29" s="10" t="s">
        <v>726</v>
      </c>
    </row>
    <row r="30" spans="1:2" ht="54">
      <c r="A30" s="8" t="s">
        <v>727</v>
      </c>
      <c r="B30" s="10" t="s">
        <v>728</v>
      </c>
    </row>
    <row r="31" spans="1:2" ht="18">
      <c r="A31" s="8" t="s">
        <v>729</v>
      </c>
      <c r="B31" s="10" t="s">
        <v>730</v>
      </c>
    </row>
    <row r="32" spans="1:2" ht="36">
      <c r="A32" s="8" t="s">
        <v>731</v>
      </c>
      <c r="B32" s="10" t="s">
        <v>732</v>
      </c>
    </row>
    <row r="33" spans="1:2" ht="36">
      <c r="A33" s="8" t="s">
        <v>733</v>
      </c>
      <c r="B33" s="10" t="s">
        <v>0</v>
      </c>
    </row>
    <row r="34" spans="1:2" ht="36">
      <c r="A34" s="8" t="s">
        <v>1</v>
      </c>
      <c r="B34" s="10" t="s">
        <v>2</v>
      </c>
    </row>
    <row r="35" spans="1:2" ht="72">
      <c r="A35" s="8" t="s">
        <v>3</v>
      </c>
      <c r="B35" s="10" t="s">
        <v>4</v>
      </c>
    </row>
    <row r="36" spans="1:2" ht="36">
      <c r="A36" s="8" t="s">
        <v>5</v>
      </c>
      <c r="B36" s="10" t="s">
        <v>6</v>
      </c>
    </row>
    <row r="37" spans="1:2" ht="36">
      <c r="A37" s="8" t="s">
        <v>7</v>
      </c>
      <c r="B37" s="10" t="s">
        <v>8</v>
      </c>
    </row>
    <row r="38" spans="1:2" ht="36">
      <c r="A38" s="8" t="s">
        <v>9</v>
      </c>
      <c r="B38" s="10" t="s">
        <v>10</v>
      </c>
    </row>
    <row r="39" spans="1:2" ht="18">
      <c r="A39" s="8" t="s">
        <v>11</v>
      </c>
      <c r="B39" s="10" t="s">
        <v>12</v>
      </c>
    </row>
    <row r="40" spans="1:2" ht="18">
      <c r="A40" s="8" t="s">
        <v>13</v>
      </c>
      <c r="B40" s="10" t="s">
        <v>14</v>
      </c>
    </row>
    <row r="41" spans="1:2" ht="18">
      <c r="A41" s="8" t="s">
        <v>15</v>
      </c>
      <c r="B41" s="10" t="s">
        <v>16</v>
      </c>
    </row>
    <row r="42" spans="1:2" ht="36">
      <c r="A42" s="8" t="s">
        <v>17</v>
      </c>
      <c r="B42" s="10" t="s">
        <v>18</v>
      </c>
    </row>
    <row r="43" spans="1:2" ht="18">
      <c r="A43" s="8" t="s">
        <v>19</v>
      </c>
      <c r="B43" s="10" t="s">
        <v>20</v>
      </c>
    </row>
    <row r="44" spans="1:2" ht="18">
      <c r="A44" s="8" t="s">
        <v>21</v>
      </c>
      <c r="B44" s="10" t="s">
        <v>22</v>
      </c>
    </row>
    <row r="45" spans="1:2" ht="18">
      <c r="A45" s="8" t="s">
        <v>23</v>
      </c>
      <c r="B45" s="10" t="s">
        <v>24</v>
      </c>
    </row>
    <row r="46" spans="1:2" ht="36">
      <c r="A46" s="8" t="s">
        <v>25</v>
      </c>
      <c r="B46" s="10" t="s">
        <v>26</v>
      </c>
    </row>
    <row r="47" spans="1:2" ht="54">
      <c r="A47" s="8" t="s">
        <v>27</v>
      </c>
      <c r="B47" s="10" t="s">
        <v>28</v>
      </c>
    </row>
    <row r="48" spans="1:2" ht="18">
      <c r="A48" s="8" t="s">
        <v>29</v>
      </c>
      <c r="B48" s="10" t="s">
        <v>30</v>
      </c>
    </row>
    <row r="49" spans="1:2" ht="18">
      <c r="A49" s="8" t="s">
        <v>31</v>
      </c>
      <c r="B49" s="10" t="s">
        <v>32</v>
      </c>
    </row>
    <row r="50" spans="1:2" ht="36">
      <c r="A50" s="8" t="s">
        <v>33</v>
      </c>
      <c r="B50" s="10" t="s">
        <v>34</v>
      </c>
    </row>
    <row r="51" spans="1:2" ht="72">
      <c r="A51" s="8" t="s">
        <v>35</v>
      </c>
      <c r="B51" s="10" t="s">
        <v>36</v>
      </c>
    </row>
    <row r="52" spans="1:2" ht="54">
      <c r="A52" s="8" t="s">
        <v>37</v>
      </c>
      <c r="B52" s="10" t="s">
        <v>38</v>
      </c>
    </row>
    <row r="53" spans="1:2" ht="72">
      <c r="A53" s="8" t="s">
        <v>39</v>
      </c>
      <c r="B53" s="10" t="s">
        <v>71</v>
      </c>
    </row>
    <row r="54" spans="1:2" ht="72">
      <c r="A54" s="8" t="s">
        <v>72</v>
      </c>
      <c r="B54" s="10" t="s">
        <v>73</v>
      </c>
    </row>
    <row r="55" spans="1:2" ht="54">
      <c r="A55" s="8" t="s">
        <v>74</v>
      </c>
      <c r="B55" s="10" t="s">
        <v>75</v>
      </c>
    </row>
    <row r="56" spans="1:2" ht="72">
      <c r="A56" s="8" t="s">
        <v>76</v>
      </c>
      <c r="B56" s="10" t="s">
        <v>77</v>
      </c>
    </row>
    <row r="57" spans="1:2" ht="72">
      <c r="A57" s="8" t="s">
        <v>78</v>
      </c>
      <c r="B57" s="10" t="s">
        <v>79</v>
      </c>
    </row>
    <row r="58" spans="1:2" ht="54">
      <c r="A58" s="8" t="s">
        <v>80</v>
      </c>
      <c r="B58" s="10" t="s">
        <v>81</v>
      </c>
    </row>
    <row r="59" spans="1:2" ht="18">
      <c r="A59" s="8" t="s">
        <v>82</v>
      </c>
      <c r="B59" s="10" t="s">
        <v>83</v>
      </c>
    </row>
    <row r="60" spans="1:2" ht="18">
      <c r="A60" s="8" t="s">
        <v>84</v>
      </c>
      <c r="B60" s="10" t="s">
        <v>85</v>
      </c>
    </row>
    <row r="61" spans="1:2" ht="18">
      <c r="A61" s="8" t="s">
        <v>86</v>
      </c>
      <c r="B61" s="10" t="s">
        <v>87</v>
      </c>
    </row>
    <row r="62" spans="1:2" ht="18">
      <c r="A62" s="8" t="s">
        <v>88</v>
      </c>
      <c r="B62" s="10" t="s">
        <v>89</v>
      </c>
    </row>
    <row r="63" spans="1:2" ht="36">
      <c r="A63" s="8" t="s">
        <v>90</v>
      </c>
      <c r="B63" s="10" t="s">
        <v>91</v>
      </c>
    </row>
    <row r="64" spans="1:2" ht="18">
      <c r="A64" s="8" t="s">
        <v>92</v>
      </c>
      <c r="B64" s="10" t="s">
        <v>93</v>
      </c>
    </row>
    <row r="65" spans="1:2" ht="18">
      <c r="A65" s="8" t="s">
        <v>94</v>
      </c>
      <c r="B65" s="10" t="s">
        <v>95</v>
      </c>
    </row>
    <row r="66" spans="1:2" ht="18">
      <c r="A66" s="8" t="s">
        <v>96</v>
      </c>
      <c r="B66" s="10" t="s">
        <v>97</v>
      </c>
    </row>
    <row r="67" spans="1:2" ht="54">
      <c r="A67" s="8" t="s">
        <v>98</v>
      </c>
      <c r="B67" s="10" t="s">
        <v>99</v>
      </c>
    </row>
    <row r="68" spans="1:2" ht="72">
      <c r="A68" s="8" t="s">
        <v>100</v>
      </c>
      <c r="B68" s="10" t="s">
        <v>101</v>
      </c>
    </row>
    <row r="69" spans="1:2" ht="54">
      <c r="A69" s="8" t="s">
        <v>102</v>
      </c>
      <c r="B69" s="10" t="s">
        <v>103</v>
      </c>
    </row>
    <row r="70" spans="1:2" ht="36">
      <c r="A70" s="8" t="s">
        <v>104</v>
      </c>
      <c r="B70" s="10" t="s">
        <v>105</v>
      </c>
    </row>
    <row r="71" spans="1:2" ht="54">
      <c r="A71" s="8" t="s">
        <v>106</v>
      </c>
      <c r="B71" s="10" t="s">
        <v>107</v>
      </c>
    </row>
    <row r="72" spans="1:2" ht="18">
      <c r="A72" s="8" t="s">
        <v>108</v>
      </c>
      <c r="B72" s="10" t="s">
        <v>109</v>
      </c>
    </row>
    <row r="73" spans="1:2" ht="18">
      <c r="A73" s="8" t="s">
        <v>110</v>
      </c>
      <c r="B73" s="10" t="s">
        <v>111</v>
      </c>
    </row>
    <row r="74" spans="1:2" ht="54">
      <c r="A74" s="8" t="s">
        <v>112</v>
      </c>
      <c r="B74" s="10" t="s">
        <v>113</v>
      </c>
    </row>
    <row r="75" spans="1:2" ht="54">
      <c r="A75" s="8" t="s">
        <v>114</v>
      </c>
      <c r="B75" s="10" t="s">
        <v>115</v>
      </c>
    </row>
    <row r="76" spans="1:2" ht="54">
      <c r="A76" s="8" t="s">
        <v>116</v>
      </c>
      <c r="B76" s="10" t="s">
        <v>117</v>
      </c>
    </row>
    <row r="77" spans="1:2" ht="54">
      <c r="A77" s="8" t="s">
        <v>118</v>
      </c>
      <c r="B77" s="10" t="s">
        <v>119</v>
      </c>
    </row>
    <row r="78" spans="1:2" ht="36">
      <c r="A78" s="8" t="s">
        <v>120</v>
      </c>
      <c r="B78" s="10" t="s">
        <v>121</v>
      </c>
    </row>
    <row r="79" spans="1:2" ht="54">
      <c r="A79" s="8" t="s">
        <v>122</v>
      </c>
      <c r="B79" s="10" t="s">
        <v>123</v>
      </c>
    </row>
    <row r="80" spans="1:2" ht="72">
      <c r="A80" s="8" t="s">
        <v>124</v>
      </c>
      <c r="B80" s="10" t="s">
        <v>125</v>
      </c>
    </row>
    <row r="81" spans="1:2" ht="36">
      <c r="A81" s="8" t="s">
        <v>126</v>
      </c>
      <c r="B81" s="10" t="s">
        <v>127</v>
      </c>
    </row>
    <row r="82" spans="1:2" ht="18">
      <c r="A82" s="8" t="s">
        <v>128</v>
      </c>
      <c r="B82" s="10" t="s">
        <v>129</v>
      </c>
    </row>
    <row r="83" spans="1:2" ht="54">
      <c r="A83" s="8" t="s">
        <v>130</v>
      </c>
      <c r="B83" s="10" t="s">
        <v>131</v>
      </c>
    </row>
    <row r="84" spans="1:2" ht="36">
      <c r="A84" s="8" t="s">
        <v>132</v>
      </c>
      <c r="B84" s="10" t="s">
        <v>133</v>
      </c>
    </row>
    <row r="85" spans="1:2" ht="36">
      <c r="A85" s="8" t="s">
        <v>134</v>
      </c>
      <c r="B85" s="10" t="s">
        <v>135</v>
      </c>
    </row>
    <row r="86" spans="1:2" ht="36">
      <c r="A86" s="8" t="s">
        <v>136</v>
      </c>
      <c r="B86" s="10" t="s">
        <v>137</v>
      </c>
    </row>
    <row r="87" spans="1:2" ht="36">
      <c r="A87" s="8" t="s">
        <v>138</v>
      </c>
      <c r="B87" s="10" t="s">
        <v>139</v>
      </c>
    </row>
    <row r="88" spans="1:2" ht="36">
      <c r="A88" s="8" t="s">
        <v>140</v>
      </c>
      <c r="B88" s="10" t="s">
        <v>141</v>
      </c>
    </row>
    <row r="89" spans="1:2" ht="18">
      <c r="A89" s="8" t="s">
        <v>142</v>
      </c>
      <c r="B89" s="10" t="s">
        <v>143</v>
      </c>
    </row>
    <row r="90" spans="1:2" ht="18">
      <c r="A90" s="8" t="s">
        <v>144</v>
      </c>
      <c r="B90" s="10" t="s">
        <v>145</v>
      </c>
    </row>
    <row r="91" spans="1:2" ht="18">
      <c r="A91" s="8" t="s">
        <v>146</v>
      </c>
      <c r="B91" s="10" t="s">
        <v>147</v>
      </c>
    </row>
    <row r="92" spans="1:2" ht="18">
      <c r="A92" s="8" t="s">
        <v>148</v>
      </c>
      <c r="B92" s="10" t="s">
        <v>149</v>
      </c>
    </row>
    <row r="93" spans="1:2" ht="18">
      <c r="A93" s="8" t="s">
        <v>150</v>
      </c>
      <c r="B93" s="10" t="s">
        <v>151</v>
      </c>
    </row>
    <row r="94" spans="1:2" ht="18">
      <c r="A94" s="8" t="s">
        <v>152</v>
      </c>
      <c r="B94" s="10" t="s">
        <v>153</v>
      </c>
    </row>
    <row r="95" spans="1:2" ht="18">
      <c r="A95" s="8" t="s">
        <v>154</v>
      </c>
      <c r="B95" s="10" t="s">
        <v>155</v>
      </c>
    </row>
    <row r="96" spans="1:2" ht="18">
      <c r="A96" s="8" t="s">
        <v>156</v>
      </c>
      <c r="B96" s="10" t="s">
        <v>157</v>
      </c>
    </row>
    <row r="97" spans="1:2" ht="36">
      <c r="A97" s="8" t="s">
        <v>158</v>
      </c>
      <c r="B97" s="10" t="s">
        <v>159</v>
      </c>
    </row>
    <row r="98" spans="1:2" ht="18">
      <c r="A98" s="8" t="s">
        <v>160</v>
      </c>
      <c r="B98" s="10" t="s">
        <v>161</v>
      </c>
    </row>
    <row r="99" spans="1:2" ht="18">
      <c r="A99" s="8" t="s">
        <v>162</v>
      </c>
      <c r="B99" s="10" t="s">
        <v>163</v>
      </c>
    </row>
    <row r="100" spans="1:2" ht="18">
      <c r="A100" s="8" t="s">
        <v>164</v>
      </c>
      <c r="B100" s="10" t="s">
        <v>165</v>
      </c>
    </row>
    <row r="101" spans="1:2" ht="36">
      <c r="A101" s="8" t="s">
        <v>166</v>
      </c>
      <c r="B101" s="10" t="s">
        <v>167</v>
      </c>
    </row>
    <row r="102" spans="1:2" ht="18">
      <c r="A102" s="8" t="s">
        <v>168</v>
      </c>
      <c r="B102" s="10" t="s">
        <v>169</v>
      </c>
    </row>
    <row r="103" spans="1:2" ht="18">
      <c r="A103" s="8" t="s">
        <v>170</v>
      </c>
      <c r="B103" s="10" t="s">
        <v>171</v>
      </c>
    </row>
    <row r="104" spans="1:2" ht="36">
      <c r="A104" s="8" t="s">
        <v>172</v>
      </c>
      <c r="B104" s="10" t="s">
        <v>173</v>
      </c>
    </row>
    <row r="105" spans="1:2" ht="36">
      <c r="A105" s="8" t="s">
        <v>174</v>
      </c>
      <c r="B105" s="10" t="s">
        <v>175</v>
      </c>
    </row>
    <row r="106" spans="1:2" ht="36">
      <c r="A106" s="8" t="s">
        <v>176</v>
      </c>
      <c r="B106" s="10" t="s">
        <v>177</v>
      </c>
    </row>
    <row r="107" spans="1:2" ht="36">
      <c r="A107" s="8" t="s">
        <v>178</v>
      </c>
      <c r="B107" s="10" t="s">
        <v>179</v>
      </c>
    </row>
    <row r="108" spans="1:2" ht="54">
      <c r="A108" s="8" t="s">
        <v>180</v>
      </c>
      <c r="B108" s="10" t="s">
        <v>181</v>
      </c>
    </row>
    <row r="109" spans="1:2" ht="54">
      <c r="A109" s="8" t="s">
        <v>182</v>
      </c>
      <c r="B109" s="10" t="s">
        <v>183</v>
      </c>
    </row>
    <row r="110" spans="1:2" ht="36">
      <c r="A110" s="8" t="s">
        <v>184</v>
      </c>
      <c r="B110" s="10" t="s">
        <v>185</v>
      </c>
    </row>
    <row r="111" spans="1:2" ht="36">
      <c r="A111" s="8" t="s">
        <v>186</v>
      </c>
      <c r="B111" s="10" t="s">
        <v>187</v>
      </c>
    </row>
    <row r="112" spans="1:2" ht="54">
      <c r="A112" s="8" t="s">
        <v>188</v>
      </c>
      <c r="B112" s="10" t="s">
        <v>189</v>
      </c>
    </row>
    <row r="113" spans="1:2" ht="36">
      <c r="A113" s="8" t="s">
        <v>190</v>
      </c>
      <c r="B113" s="10" t="s">
        <v>191</v>
      </c>
    </row>
    <row r="114" spans="1:2" ht="36">
      <c r="A114" s="8" t="s">
        <v>192</v>
      </c>
      <c r="B114" s="10" t="s">
        <v>193</v>
      </c>
    </row>
    <row r="115" spans="1:2" ht="36">
      <c r="A115" s="8" t="s">
        <v>194</v>
      </c>
      <c r="B115" s="10" t="s">
        <v>195</v>
      </c>
    </row>
    <row r="116" spans="1:2" ht="54">
      <c r="A116" s="8" t="s">
        <v>196</v>
      </c>
      <c r="B116" s="10" t="s">
        <v>197</v>
      </c>
    </row>
    <row r="117" spans="1:2" ht="54">
      <c r="A117" s="8" t="s">
        <v>198</v>
      </c>
      <c r="B117" s="10" t="s">
        <v>199</v>
      </c>
    </row>
    <row r="118" spans="1:2" ht="36">
      <c r="A118" s="8" t="s">
        <v>200</v>
      </c>
      <c r="B118" s="10" t="s">
        <v>201</v>
      </c>
    </row>
    <row r="119" spans="1:2" ht="18">
      <c r="A119" s="8" t="s">
        <v>202</v>
      </c>
      <c r="B119" s="10" t="s">
        <v>203</v>
      </c>
    </row>
    <row r="120" spans="1:2" ht="18">
      <c r="A120" s="8" t="s">
        <v>204</v>
      </c>
      <c r="B120" s="10" t="s">
        <v>205</v>
      </c>
    </row>
    <row r="121" spans="1:2" ht="18">
      <c r="A121" s="8" t="s">
        <v>206</v>
      </c>
      <c r="B121" s="10" t="s">
        <v>207</v>
      </c>
    </row>
    <row r="122" spans="1:2" ht="36">
      <c r="A122" s="8" t="s">
        <v>208</v>
      </c>
      <c r="B122" s="10" t="s">
        <v>209</v>
      </c>
    </row>
    <row r="123" spans="1:2" ht="36">
      <c r="A123" s="8" t="s">
        <v>210</v>
      </c>
      <c r="B123" s="10" t="s">
        <v>211</v>
      </c>
    </row>
    <row r="124" spans="1:2" ht="36">
      <c r="A124" s="8" t="s">
        <v>212</v>
      </c>
      <c r="B124" s="10" t="s">
        <v>213</v>
      </c>
    </row>
    <row r="125" spans="1:2" ht="36">
      <c r="A125" s="8" t="s">
        <v>214</v>
      </c>
      <c r="B125" s="10" t="s">
        <v>215</v>
      </c>
    </row>
    <row r="126" spans="1:2" ht="36">
      <c r="A126" s="8" t="s">
        <v>216</v>
      </c>
      <c r="B126" s="10" t="s">
        <v>217</v>
      </c>
    </row>
    <row r="127" spans="1:2" ht="54">
      <c r="A127" s="8" t="s">
        <v>218</v>
      </c>
      <c r="B127" s="10" t="s">
        <v>219</v>
      </c>
    </row>
    <row r="128" spans="1:2" ht="36">
      <c r="A128" s="8" t="s">
        <v>220</v>
      </c>
      <c r="B128" s="10" t="s">
        <v>221</v>
      </c>
    </row>
    <row r="129" spans="1:2" ht="36">
      <c r="A129" s="8" t="s">
        <v>222</v>
      </c>
      <c r="B129" s="10" t="s">
        <v>223</v>
      </c>
    </row>
    <row r="130" spans="1:2" ht="36">
      <c r="A130" s="8" t="s">
        <v>224</v>
      </c>
      <c r="B130" s="10" t="s">
        <v>225</v>
      </c>
    </row>
    <row r="131" spans="1:2" ht="18">
      <c r="A131" s="8" t="s">
        <v>226</v>
      </c>
      <c r="B131" s="10" t="s">
        <v>227</v>
      </c>
    </row>
    <row r="132" spans="1:2" ht="54">
      <c r="A132" s="8" t="s">
        <v>228</v>
      </c>
      <c r="B132" s="10" t="s">
        <v>229</v>
      </c>
    </row>
    <row r="133" spans="1:2" ht="54">
      <c r="A133" s="8" t="s">
        <v>230</v>
      </c>
      <c r="B133" s="10" t="s">
        <v>231</v>
      </c>
    </row>
    <row r="134" spans="1:2" ht="54">
      <c r="A134" s="8" t="s">
        <v>232</v>
      </c>
      <c r="B134" s="10" t="s">
        <v>233</v>
      </c>
    </row>
    <row r="135" spans="1:2" ht="36">
      <c r="A135" s="8" t="s">
        <v>234</v>
      </c>
      <c r="B135" s="10" t="s">
        <v>235</v>
      </c>
    </row>
    <row r="136" spans="1:2" ht="36">
      <c r="A136" s="8" t="s">
        <v>236</v>
      </c>
      <c r="B136" s="10" t="s">
        <v>237</v>
      </c>
    </row>
    <row r="137" spans="1:2" ht="36">
      <c r="A137" s="8" t="s">
        <v>238</v>
      </c>
      <c r="B137" s="10" t="s">
        <v>239</v>
      </c>
    </row>
    <row r="138" spans="1:2" ht="36">
      <c r="A138" s="8" t="s">
        <v>240</v>
      </c>
      <c r="B138" s="10" t="s">
        <v>241</v>
      </c>
    </row>
    <row r="139" spans="1:2" ht="36">
      <c r="A139" s="8" t="s">
        <v>242</v>
      </c>
      <c r="B139" s="10" t="s">
        <v>243</v>
      </c>
    </row>
    <row r="140" spans="1:2" ht="36">
      <c r="A140" s="8" t="s">
        <v>244</v>
      </c>
      <c r="B140" s="10" t="s">
        <v>245</v>
      </c>
    </row>
    <row r="141" spans="1:2" ht="36">
      <c r="A141" s="8" t="s">
        <v>246</v>
      </c>
      <c r="B141" s="10" t="s">
        <v>247</v>
      </c>
    </row>
    <row r="142" spans="1:2" ht="36">
      <c r="A142" s="8" t="s">
        <v>248</v>
      </c>
      <c r="B142" s="10" t="s">
        <v>249</v>
      </c>
    </row>
    <row r="143" spans="1:2" ht="36">
      <c r="A143" s="8" t="s">
        <v>250</v>
      </c>
      <c r="B143" s="10" t="s">
        <v>251</v>
      </c>
    </row>
    <row r="144" spans="1:2" ht="36">
      <c r="A144" s="8" t="s">
        <v>252</v>
      </c>
      <c r="B144" s="10" t="s">
        <v>253</v>
      </c>
    </row>
    <row r="145" spans="1:2" ht="36">
      <c r="A145" s="8" t="s">
        <v>254</v>
      </c>
      <c r="B145" s="10" t="s">
        <v>255</v>
      </c>
    </row>
    <row r="146" spans="1:2" ht="54">
      <c r="A146" s="8" t="s">
        <v>256</v>
      </c>
      <c r="B146" s="10" t="s">
        <v>257</v>
      </c>
    </row>
    <row r="147" spans="1:2" ht="54">
      <c r="A147" s="8" t="s">
        <v>258</v>
      </c>
      <c r="B147" s="10" t="s">
        <v>259</v>
      </c>
    </row>
    <row r="148" spans="1:2" ht="36">
      <c r="A148" s="8" t="s">
        <v>260</v>
      </c>
      <c r="B148" s="10" t="s">
        <v>261</v>
      </c>
    </row>
    <row r="149" spans="1:2" ht="36">
      <c r="A149" s="8" t="s">
        <v>262</v>
      </c>
      <c r="B149" s="10" t="s">
        <v>263</v>
      </c>
    </row>
    <row r="150" spans="1:2" ht="72">
      <c r="A150" s="8" t="s">
        <v>264</v>
      </c>
      <c r="B150" s="10" t="s">
        <v>265</v>
      </c>
    </row>
    <row r="151" spans="1:2" ht="54">
      <c r="A151" s="8" t="s">
        <v>266</v>
      </c>
      <c r="B151" s="10" t="s">
        <v>267</v>
      </c>
    </row>
    <row r="152" spans="1:2" ht="18">
      <c r="A152" s="8" t="s">
        <v>268</v>
      </c>
      <c r="B152" s="10" t="s">
        <v>269</v>
      </c>
    </row>
    <row r="153" spans="1:2" ht="36">
      <c r="A153" s="8" t="s">
        <v>270</v>
      </c>
      <c r="B153" s="10" t="s">
        <v>271</v>
      </c>
    </row>
    <row r="154" spans="1:2" ht="36">
      <c r="A154" s="8" t="s">
        <v>272</v>
      </c>
      <c r="B154" s="10" t="s">
        <v>273</v>
      </c>
    </row>
    <row r="155" spans="1:2" ht="18">
      <c r="A155" s="8" t="s">
        <v>274</v>
      </c>
      <c r="B155" s="10" t="s">
        <v>275</v>
      </c>
    </row>
    <row r="156" spans="1:2" ht="18">
      <c r="A156" s="8" t="s">
        <v>276</v>
      </c>
      <c r="B156" s="10" t="s">
        <v>277</v>
      </c>
    </row>
    <row r="157" spans="1:2" ht="18">
      <c r="A157" s="8" t="s">
        <v>278</v>
      </c>
      <c r="B157" s="10" t="s">
        <v>279</v>
      </c>
    </row>
    <row r="158" spans="1:2" ht="18">
      <c r="A158" s="8" t="s">
        <v>280</v>
      </c>
      <c r="B158" s="10" t="s">
        <v>281</v>
      </c>
    </row>
    <row r="159" spans="1:2" ht="18">
      <c r="A159" s="8" t="s">
        <v>282</v>
      </c>
      <c r="B159" s="10" t="s">
        <v>283</v>
      </c>
    </row>
    <row r="160" spans="1:2" ht="18">
      <c r="A160" s="11"/>
      <c r="B160" s="12"/>
    </row>
  </sheetData>
  <sheetProtection selectLockedCells="1" selectUnlockedCells="1"/>
  <mergeCells count="1">
    <mergeCell ref="A6:B6"/>
  </mergeCells>
  <printOptions/>
  <pageMargins left="1.2201388888888889" right="0.39375" top="0.5597222222222222" bottom="0.5902777777777778" header="0.5118055555555555" footer="0.19652777777777777"/>
  <pageSetup horizontalDpi="300" verticalDpi="300" orientation="landscape" paperSize="8" scale="85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54"/>
  <sheetViews>
    <sheetView tabSelected="1" zoomScale="50" zoomScaleNormal="50" zoomScalePageLayoutView="0" workbookViewId="0" topLeftCell="A4">
      <selection activeCell="E10" sqref="E10"/>
    </sheetView>
  </sheetViews>
  <sheetFormatPr defaultColWidth="9.00390625" defaultRowHeight="12.75"/>
  <cols>
    <col min="1" max="1" width="40.875" style="13" customWidth="1"/>
    <col min="2" max="2" width="149.00390625" style="13" customWidth="1"/>
    <col min="3" max="3" width="42.625" style="13" customWidth="1"/>
    <col min="4" max="4" width="0" style="14" hidden="1" customWidth="1"/>
    <col min="5" max="5" width="34.00390625" style="0" customWidth="1"/>
    <col min="11" max="11" width="52.25390625" style="0" customWidth="1"/>
  </cols>
  <sheetData>
    <row r="1" spans="1:4" ht="36.75" customHeight="1">
      <c r="A1" s="75"/>
      <c r="B1" s="75"/>
      <c r="C1" s="73" t="s">
        <v>284</v>
      </c>
      <c r="D1" s="15" t="s">
        <v>284</v>
      </c>
    </row>
    <row r="2" spans="1:4" s="5" customFormat="1" ht="154.5" customHeight="1">
      <c r="A2" s="16"/>
      <c r="B2" s="4"/>
      <c r="C2" s="74" t="s">
        <v>347</v>
      </c>
      <c r="D2" s="17" t="s">
        <v>285</v>
      </c>
    </row>
    <row r="3" spans="1:4" s="5" customFormat="1" ht="71.25" customHeight="1">
      <c r="A3" s="76" t="s">
        <v>352</v>
      </c>
      <c r="B3" s="76"/>
      <c r="C3" s="76"/>
      <c r="D3" s="76"/>
    </row>
    <row r="4" spans="1:4" s="5" customFormat="1" ht="71.25" customHeight="1">
      <c r="A4" s="18"/>
      <c r="B4" s="18"/>
      <c r="C4" s="19" t="s">
        <v>286</v>
      </c>
      <c r="D4" s="18"/>
    </row>
    <row r="5" spans="1:4" ht="55.5" customHeight="1">
      <c r="A5" s="20" t="s">
        <v>684</v>
      </c>
      <c r="B5" s="20" t="s">
        <v>685</v>
      </c>
      <c r="C5" s="20"/>
      <c r="D5" s="21" t="s">
        <v>287</v>
      </c>
    </row>
    <row r="6" spans="1:5" ht="24" customHeight="1">
      <c r="A6" s="34" t="s">
        <v>288</v>
      </c>
      <c r="B6" s="35" t="s">
        <v>289</v>
      </c>
      <c r="C6" s="62">
        <f>C7</f>
        <v>2</v>
      </c>
      <c r="D6" s="21"/>
      <c r="E6" s="22"/>
    </row>
    <row r="7" spans="1:4" ht="22.5" customHeight="1">
      <c r="A7" s="37" t="s">
        <v>290</v>
      </c>
      <c r="B7" s="38" t="s">
        <v>109</v>
      </c>
      <c r="C7" s="63">
        <f>C8</f>
        <v>2</v>
      </c>
      <c r="D7" s="21"/>
    </row>
    <row r="8" spans="1:4" ht="23.25" customHeight="1">
      <c r="A8" s="37" t="s">
        <v>291</v>
      </c>
      <c r="B8" s="38" t="s">
        <v>139</v>
      </c>
      <c r="C8" s="63">
        <f>C9</f>
        <v>2</v>
      </c>
      <c r="D8" s="21"/>
    </row>
    <row r="9" spans="1:4" ht="39" customHeight="1">
      <c r="A9" s="37" t="s">
        <v>292</v>
      </c>
      <c r="B9" s="38" t="s">
        <v>141</v>
      </c>
      <c r="C9" s="63">
        <v>2</v>
      </c>
      <c r="D9" s="21"/>
    </row>
    <row r="10" spans="1:4" ht="24" customHeight="1">
      <c r="A10" s="34" t="s">
        <v>293</v>
      </c>
      <c r="B10" s="35" t="s">
        <v>294</v>
      </c>
      <c r="C10" s="62">
        <f>C11</f>
        <v>10</v>
      </c>
      <c r="D10" s="21"/>
    </row>
    <row r="11" spans="1:4" ht="22.5" customHeight="1">
      <c r="A11" s="37" t="s">
        <v>295</v>
      </c>
      <c r="B11" s="38" t="s">
        <v>109</v>
      </c>
      <c r="C11" s="63">
        <f>C12</f>
        <v>10</v>
      </c>
      <c r="D11" s="21"/>
    </row>
    <row r="12" spans="1:4" ht="22.5" customHeight="1">
      <c r="A12" s="37" t="s">
        <v>296</v>
      </c>
      <c r="B12" s="38" t="s">
        <v>139</v>
      </c>
      <c r="C12" s="63">
        <f>C13</f>
        <v>10</v>
      </c>
      <c r="D12" s="21"/>
    </row>
    <row r="13" spans="1:4" ht="41.25" customHeight="1">
      <c r="A13" s="37" t="s">
        <v>297</v>
      </c>
      <c r="B13" s="38" t="s">
        <v>141</v>
      </c>
      <c r="C13" s="63">
        <v>10</v>
      </c>
      <c r="D13" s="21"/>
    </row>
    <row r="14" spans="1:4" s="24" customFormat="1" ht="23.25">
      <c r="A14" s="34" t="s">
        <v>298</v>
      </c>
      <c r="B14" s="35" t="s">
        <v>299</v>
      </c>
      <c r="C14" s="64">
        <f>C15</f>
        <v>33258.987</v>
      </c>
      <c r="D14" s="23" t="e">
        <f>D15</f>
        <v>#REF!</v>
      </c>
    </row>
    <row r="15" spans="1:4" s="26" customFormat="1" ht="23.25">
      <c r="A15" s="37" t="s">
        <v>300</v>
      </c>
      <c r="B15" s="38" t="s">
        <v>301</v>
      </c>
      <c r="C15" s="65">
        <f>C16</f>
        <v>33258.987</v>
      </c>
      <c r="D15" s="25" t="e">
        <f>D16</f>
        <v>#REF!</v>
      </c>
    </row>
    <row r="16" spans="1:4" s="26" customFormat="1" ht="23.25">
      <c r="A16" s="37" t="s">
        <v>302</v>
      </c>
      <c r="B16" s="39" t="s">
        <v>85</v>
      </c>
      <c r="C16" s="65">
        <v>33258.987</v>
      </c>
      <c r="D16" s="25" t="e">
        <f>#REF!</f>
        <v>#REF!</v>
      </c>
    </row>
    <row r="17" spans="1:4" s="26" customFormat="1" ht="23.25">
      <c r="A17" s="34" t="s">
        <v>642</v>
      </c>
      <c r="B17" s="59" t="s">
        <v>349</v>
      </c>
      <c r="C17" s="62">
        <f>C18</f>
        <v>30</v>
      </c>
      <c r="D17" s="25"/>
    </row>
    <row r="18" spans="1:4" s="26" customFormat="1" ht="23.25">
      <c r="A18" s="37" t="s">
        <v>423</v>
      </c>
      <c r="B18" s="38" t="s">
        <v>109</v>
      </c>
      <c r="C18" s="63">
        <f>C19</f>
        <v>30</v>
      </c>
      <c r="D18" s="25"/>
    </row>
    <row r="19" spans="1:4" s="26" customFormat="1" ht="23.25">
      <c r="A19" s="37" t="s">
        <v>424</v>
      </c>
      <c r="B19" s="38" t="s">
        <v>139</v>
      </c>
      <c r="C19" s="63">
        <f>C20</f>
        <v>30</v>
      </c>
      <c r="D19" s="25"/>
    </row>
    <row r="20" spans="1:4" s="26" customFormat="1" ht="40.5">
      <c r="A20" s="37" t="s">
        <v>425</v>
      </c>
      <c r="B20" s="38" t="s">
        <v>141</v>
      </c>
      <c r="C20" s="63">
        <v>30</v>
      </c>
      <c r="D20" s="25"/>
    </row>
    <row r="21" spans="1:4" s="24" customFormat="1" ht="23.25">
      <c r="A21" s="34" t="s">
        <v>303</v>
      </c>
      <c r="B21" s="35" t="s">
        <v>304</v>
      </c>
      <c r="C21" s="66">
        <f aca="true" t="shared" si="0" ref="C21:D23">C22</f>
        <v>1.5</v>
      </c>
      <c r="D21" s="23">
        <f t="shared" si="0"/>
        <v>1600</v>
      </c>
    </row>
    <row r="22" spans="1:4" s="26" customFormat="1" ht="23.25">
      <c r="A22" s="37" t="s">
        <v>305</v>
      </c>
      <c r="B22" s="38" t="s">
        <v>109</v>
      </c>
      <c r="C22" s="67">
        <f t="shared" si="0"/>
        <v>1.5</v>
      </c>
      <c r="D22" s="25">
        <f t="shared" si="0"/>
        <v>1600</v>
      </c>
    </row>
    <row r="23" spans="1:4" s="26" customFormat="1" ht="60.75">
      <c r="A23" s="37" t="s">
        <v>306</v>
      </c>
      <c r="B23" s="38" t="s">
        <v>125</v>
      </c>
      <c r="C23" s="67">
        <f>C24</f>
        <v>1.5</v>
      </c>
      <c r="D23" s="25">
        <f t="shared" si="0"/>
        <v>1600</v>
      </c>
    </row>
    <row r="24" spans="1:4" s="26" customFormat="1" ht="45.75" customHeight="1">
      <c r="A24" s="37" t="s">
        <v>307</v>
      </c>
      <c r="B24" s="38" t="s">
        <v>127</v>
      </c>
      <c r="C24" s="67">
        <v>1.5</v>
      </c>
      <c r="D24" s="25">
        <v>1600</v>
      </c>
    </row>
    <row r="25" spans="1:4" s="24" customFormat="1" ht="23.25">
      <c r="A25" s="34" t="s">
        <v>308</v>
      </c>
      <c r="B25" s="35" t="s">
        <v>309</v>
      </c>
      <c r="C25" s="66">
        <f aca="true" t="shared" si="1" ref="C25:D30">C26</f>
        <v>1.5</v>
      </c>
      <c r="D25" s="23">
        <f t="shared" si="1"/>
        <v>48444</v>
      </c>
    </row>
    <row r="26" spans="1:4" s="26" customFormat="1" ht="23.25">
      <c r="A26" s="37" t="s">
        <v>310</v>
      </c>
      <c r="B26" s="38" t="s">
        <v>109</v>
      </c>
      <c r="C26" s="67">
        <f t="shared" si="1"/>
        <v>1.5</v>
      </c>
      <c r="D26" s="25">
        <f t="shared" si="1"/>
        <v>48444</v>
      </c>
    </row>
    <row r="27" spans="1:4" s="26" customFormat="1" ht="23.25">
      <c r="A27" s="37" t="s">
        <v>311</v>
      </c>
      <c r="B27" s="38" t="s">
        <v>139</v>
      </c>
      <c r="C27" s="67">
        <f>C28</f>
        <v>1.5</v>
      </c>
      <c r="D27" s="25">
        <f t="shared" si="1"/>
        <v>48444</v>
      </c>
    </row>
    <row r="28" spans="1:4" s="26" customFormat="1" ht="40.5">
      <c r="A28" s="37" t="s">
        <v>312</v>
      </c>
      <c r="B28" s="38" t="s">
        <v>141</v>
      </c>
      <c r="C28" s="67">
        <v>1.5</v>
      </c>
      <c r="D28" s="25">
        <v>48444</v>
      </c>
    </row>
    <row r="29" spans="1:4" s="26" customFormat="1" ht="46.5">
      <c r="A29" s="34" t="s">
        <v>415</v>
      </c>
      <c r="B29" s="60" t="s">
        <v>350</v>
      </c>
      <c r="C29" s="68">
        <f t="shared" si="1"/>
        <v>10</v>
      </c>
      <c r="D29" s="25"/>
    </row>
    <row r="30" spans="1:4" s="26" customFormat="1" ht="23.25">
      <c r="A30" s="37" t="s">
        <v>420</v>
      </c>
      <c r="B30" s="38" t="s">
        <v>109</v>
      </c>
      <c r="C30" s="63">
        <f t="shared" si="1"/>
        <v>10</v>
      </c>
      <c r="D30" s="25"/>
    </row>
    <row r="31" spans="1:4" s="26" customFormat="1" ht="23.25">
      <c r="A31" s="37" t="s">
        <v>421</v>
      </c>
      <c r="B31" s="38" t="s">
        <v>139</v>
      </c>
      <c r="C31" s="63">
        <f>C32</f>
        <v>10</v>
      </c>
      <c r="D31" s="25"/>
    </row>
    <row r="32" spans="1:4" s="26" customFormat="1" ht="40.5">
      <c r="A32" s="37" t="s">
        <v>422</v>
      </c>
      <c r="B32" s="38" t="s">
        <v>141</v>
      </c>
      <c r="C32" s="63">
        <v>10</v>
      </c>
      <c r="D32" s="25"/>
    </row>
    <row r="33" spans="1:4" s="24" customFormat="1" ht="23.25">
      <c r="A33" s="34" t="s">
        <v>313</v>
      </c>
      <c r="B33" s="35" t="s">
        <v>314</v>
      </c>
      <c r="C33" s="66">
        <f aca="true" t="shared" si="2" ref="C33:D35">C34</f>
        <v>8.5</v>
      </c>
      <c r="D33" s="23">
        <f t="shared" si="2"/>
        <v>26300</v>
      </c>
    </row>
    <row r="34" spans="1:4" s="26" customFormat="1" ht="23.25">
      <c r="A34" s="37" t="s">
        <v>315</v>
      </c>
      <c r="B34" s="38" t="s">
        <v>109</v>
      </c>
      <c r="C34" s="67">
        <f t="shared" si="2"/>
        <v>8.5</v>
      </c>
      <c r="D34" s="25">
        <f t="shared" si="2"/>
        <v>26300</v>
      </c>
    </row>
    <row r="35" spans="1:4" s="26" customFormat="1" ht="23.25">
      <c r="A35" s="37" t="s">
        <v>316</v>
      </c>
      <c r="B35" s="38" t="s">
        <v>139</v>
      </c>
      <c r="C35" s="67">
        <f>C36</f>
        <v>8.5</v>
      </c>
      <c r="D35" s="25">
        <f t="shared" si="2"/>
        <v>26300</v>
      </c>
    </row>
    <row r="36" spans="1:4" s="26" customFormat="1" ht="40.5">
      <c r="A36" s="37" t="s">
        <v>317</v>
      </c>
      <c r="B36" s="38" t="s">
        <v>141</v>
      </c>
      <c r="C36" s="67">
        <v>8.5</v>
      </c>
      <c r="D36" s="25">
        <v>26300</v>
      </c>
    </row>
    <row r="37" spans="1:4" s="24" customFormat="1" ht="37.5" customHeight="1">
      <c r="A37" s="34" t="s">
        <v>318</v>
      </c>
      <c r="B37" s="35" t="s">
        <v>319</v>
      </c>
      <c r="C37" s="69">
        <f>C38</f>
        <v>1513.3116</v>
      </c>
      <c r="D37" s="23">
        <f>D38</f>
        <v>1180798.41</v>
      </c>
    </row>
    <row r="38" spans="1:4" s="26" customFormat="1" ht="23.25">
      <c r="A38" s="37" t="s">
        <v>320</v>
      </c>
      <c r="B38" s="38" t="s">
        <v>109</v>
      </c>
      <c r="C38" s="70">
        <f>C39+C40+C41</f>
        <v>1513.3116</v>
      </c>
      <c r="D38" s="25">
        <f>D39+D40+D41</f>
        <v>1180798.41</v>
      </c>
    </row>
    <row r="39" spans="1:4" s="26" customFormat="1" ht="60.75">
      <c r="A39" s="37" t="s">
        <v>321</v>
      </c>
      <c r="B39" s="38" t="s">
        <v>119</v>
      </c>
      <c r="C39" s="63">
        <v>14</v>
      </c>
      <c r="D39" s="25">
        <v>4000</v>
      </c>
    </row>
    <row r="40" spans="1:4" s="26" customFormat="1" ht="40.5">
      <c r="A40" s="37" t="s">
        <v>322</v>
      </c>
      <c r="B40" s="38" t="s">
        <v>131</v>
      </c>
      <c r="C40" s="70">
        <v>1400.4002</v>
      </c>
      <c r="D40" s="25">
        <v>1171298.41</v>
      </c>
    </row>
    <row r="41" spans="1:4" s="26" customFormat="1" ht="23.25">
      <c r="A41" s="37" t="s">
        <v>323</v>
      </c>
      <c r="B41" s="38" t="s">
        <v>139</v>
      </c>
      <c r="C41" s="70">
        <f>C42</f>
        <v>98.9114</v>
      </c>
      <c r="D41" s="25">
        <f>D42</f>
        <v>5500</v>
      </c>
    </row>
    <row r="42" spans="1:4" s="26" customFormat="1" ht="40.5">
      <c r="A42" s="37" t="s">
        <v>324</v>
      </c>
      <c r="B42" s="38" t="s">
        <v>141</v>
      </c>
      <c r="C42" s="70">
        <v>98.9114</v>
      </c>
      <c r="D42" s="25">
        <v>5500</v>
      </c>
    </row>
    <row r="43" spans="1:4" s="26" customFormat="1" ht="23.25">
      <c r="A43" s="34" t="s">
        <v>416</v>
      </c>
      <c r="B43" s="61" t="s">
        <v>351</v>
      </c>
      <c r="C43" s="36">
        <f>C44</f>
        <v>4.97667</v>
      </c>
      <c r="D43" s="25"/>
    </row>
    <row r="44" spans="1:4" s="26" customFormat="1" ht="23.25">
      <c r="A44" s="37" t="s">
        <v>417</v>
      </c>
      <c r="B44" s="38" t="s">
        <v>109</v>
      </c>
      <c r="C44" s="27">
        <f>C45</f>
        <v>4.97667</v>
      </c>
      <c r="D44" s="25"/>
    </row>
    <row r="45" spans="1:4" s="26" customFormat="1" ht="23.25">
      <c r="A45" s="37" t="s">
        <v>418</v>
      </c>
      <c r="B45" s="38" t="s">
        <v>139</v>
      </c>
      <c r="C45" s="27">
        <f>C46</f>
        <v>4.97667</v>
      </c>
      <c r="D45" s="25"/>
    </row>
    <row r="46" spans="1:4" s="26" customFormat="1" ht="40.5">
      <c r="A46" s="37" t="s">
        <v>419</v>
      </c>
      <c r="B46" s="38" t="s">
        <v>141</v>
      </c>
      <c r="C46" s="27">
        <v>4.97667</v>
      </c>
      <c r="D46" s="25"/>
    </row>
    <row r="47" spans="1:4" s="26" customFormat="1" ht="40.5">
      <c r="A47" s="34" t="s">
        <v>325</v>
      </c>
      <c r="B47" s="51" t="s">
        <v>326</v>
      </c>
      <c r="C47" s="66">
        <f>C48</f>
        <v>14.5</v>
      </c>
      <c r="D47" s="25"/>
    </row>
    <row r="48" spans="1:4" s="26" customFormat="1" ht="23.25">
      <c r="A48" s="37" t="s">
        <v>327</v>
      </c>
      <c r="B48" s="38" t="s">
        <v>139</v>
      </c>
      <c r="C48" s="67">
        <f>C49</f>
        <v>14.5</v>
      </c>
      <c r="D48" s="25"/>
    </row>
    <row r="49" spans="1:4" s="26" customFormat="1" ht="40.5">
      <c r="A49" s="37" t="s">
        <v>328</v>
      </c>
      <c r="B49" s="38" t="s">
        <v>141</v>
      </c>
      <c r="C49" s="67">
        <v>14.5</v>
      </c>
      <c r="D49" s="25"/>
    </row>
    <row r="50" spans="1:4" s="24" customFormat="1" ht="23.25">
      <c r="A50" s="34" t="s">
        <v>329</v>
      </c>
      <c r="B50" s="35" t="s">
        <v>330</v>
      </c>
      <c r="C50" s="29">
        <f>C51</f>
        <v>773984.4439099998</v>
      </c>
      <c r="D50" s="23" t="e">
        <f>D51</f>
        <v>#REF!</v>
      </c>
    </row>
    <row r="51" spans="1:4" s="26" customFormat="1" ht="23.25">
      <c r="A51" s="37" t="s">
        <v>331</v>
      </c>
      <c r="B51" s="38" t="s">
        <v>688</v>
      </c>
      <c r="C51" s="27">
        <f>C52+C62+C66+C74+C77+C89</f>
        <v>773984.4439099998</v>
      </c>
      <c r="D51" s="25" t="e">
        <f>D52+D62+D66+D74+D77+D89</f>
        <v>#REF!</v>
      </c>
    </row>
    <row r="52" spans="1:4" s="26" customFormat="1" ht="23.25">
      <c r="A52" s="37" t="s">
        <v>332</v>
      </c>
      <c r="B52" s="38" t="s">
        <v>690</v>
      </c>
      <c r="C52" s="27">
        <f>C53</f>
        <v>606871.3150499999</v>
      </c>
      <c r="D52" s="25">
        <f>D53</f>
        <v>485244804.51999986</v>
      </c>
    </row>
    <row r="53" spans="1:4" s="26" customFormat="1" ht="23.25">
      <c r="A53" s="37" t="s">
        <v>333</v>
      </c>
      <c r="B53" s="38" t="s">
        <v>692</v>
      </c>
      <c r="C53" s="27">
        <f>C54+C56+C59+C60+C61+C55</f>
        <v>606871.3150499999</v>
      </c>
      <c r="D53" s="25">
        <f>D54+D56+D59+D60+D61</f>
        <v>485244804.51999986</v>
      </c>
    </row>
    <row r="54" spans="1:4" s="26" customFormat="1" ht="40.5">
      <c r="A54" s="37" t="s">
        <v>353</v>
      </c>
      <c r="B54" s="38" t="s">
        <v>694</v>
      </c>
      <c r="C54" s="27">
        <v>5708.11007</v>
      </c>
      <c r="D54" s="25">
        <f>2536809.65+25.76-794.01</f>
        <v>2536041.4</v>
      </c>
    </row>
    <row r="55" spans="1:4" s="26" customFormat="1" ht="40.5">
      <c r="A55" s="37" t="s">
        <v>354</v>
      </c>
      <c r="B55" s="38" t="s">
        <v>355</v>
      </c>
      <c r="C55" s="27">
        <v>-24.39723</v>
      </c>
      <c r="D55" s="25"/>
    </row>
    <row r="56" spans="1:4" s="26" customFormat="1" ht="51" customHeight="1">
      <c r="A56" s="37" t="s">
        <v>356</v>
      </c>
      <c r="B56" s="38" t="s">
        <v>696</v>
      </c>
      <c r="C56" s="27">
        <f>C57+C58</f>
        <v>599702.7764199999</v>
      </c>
      <c r="D56" s="25">
        <f>D57+D58</f>
        <v>481683204.56999993</v>
      </c>
    </row>
    <row r="57" spans="1:4" s="26" customFormat="1" ht="108" customHeight="1">
      <c r="A57" s="37" t="s">
        <v>357</v>
      </c>
      <c r="B57" s="38" t="s">
        <v>698</v>
      </c>
      <c r="C57" s="27">
        <v>594298.37562</v>
      </c>
      <c r="D57" s="25">
        <f>474836840.02+2786936.05+388101.59-1748.49</f>
        <v>478010129.16999996</v>
      </c>
    </row>
    <row r="58" spans="1:4" s="26" customFormat="1" ht="100.5" customHeight="1">
      <c r="A58" s="37" t="s">
        <v>358</v>
      </c>
      <c r="B58" s="38" t="s">
        <v>700</v>
      </c>
      <c r="C58" s="70">
        <v>5404.4008</v>
      </c>
      <c r="D58" s="25">
        <f>3527254.35+79498.23+66322.83-0.01</f>
        <v>3673075.4000000004</v>
      </c>
    </row>
    <row r="59" spans="1:4" s="26" customFormat="1" ht="43.5" customHeight="1">
      <c r="A59" s="37" t="s">
        <v>359</v>
      </c>
      <c r="B59" s="38" t="s">
        <v>702</v>
      </c>
      <c r="C59" s="27">
        <v>231.63995</v>
      </c>
      <c r="D59" s="25">
        <v>89435.15</v>
      </c>
    </row>
    <row r="60" spans="1:4" s="26" customFormat="1" ht="96" customHeight="1">
      <c r="A60" s="37" t="s">
        <v>360</v>
      </c>
      <c r="B60" s="38" t="s">
        <v>704</v>
      </c>
      <c r="C60" s="27">
        <v>955.43479</v>
      </c>
      <c r="D60" s="25">
        <f>923900.42+4959.65+7263.32</f>
        <v>936123.39</v>
      </c>
    </row>
    <row r="61" spans="1:4" s="26" customFormat="1" ht="70.5" customHeight="1">
      <c r="A61" s="37" t="s">
        <v>361</v>
      </c>
      <c r="B61" s="41" t="s">
        <v>362</v>
      </c>
      <c r="C61" s="27">
        <v>297.75105</v>
      </c>
      <c r="D61" s="25">
        <v>0.01</v>
      </c>
    </row>
    <row r="62" spans="1:4" s="26" customFormat="1" ht="23.25">
      <c r="A62" s="37" t="s">
        <v>363</v>
      </c>
      <c r="B62" s="38" t="s">
        <v>708</v>
      </c>
      <c r="C62" s="27">
        <f>C63+C64+C65</f>
        <v>70751.11262999999</v>
      </c>
      <c r="D62" s="25">
        <f>D64+D65</f>
        <v>54355789.63999999</v>
      </c>
    </row>
    <row r="63" spans="1:4" s="26" customFormat="1" ht="23.25">
      <c r="A63" s="37" t="s">
        <v>364</v>
      </c>
      <c r="B63" s="41" t="s">
        <v>365</v>
      </c>
      <c r="C63" s="27">
        <v>23.39342</v>
      </c>
      <c r="D63" s="25"/>
    </row>
    <row r="64" spans="1:4" s="26" customFormat="1" ht="23.25">
      <c r="A64" s="37" t="s">
        <v>366</v>
      </c>
      <c r="B64" s="38" t="s">
        <v>710</v>
      </c>
      <c r="C64" s="70">
        <v>70249.6336</v>
      </c>
      <c r="D64" s="25">
        <f>53059083+416555.83+298858.58-0.06</f>
        <v>53774497.349999994</v>
      </c>
    </row>
    <row r="65" spans="1:4" s="26" customFormat="1" ht="23.25">
      <c r="A65" s="37" t="s">
        <v>367</v>
      </c>
      <c r="B65" s="38" t="s">
        <v>712</v>
      </c>
      <c r="C65" s="27">
        <v>478.08561</v>
      </c>
      <c r="D65" s="25">
        <f>580610.91+621.38+60</f>
        <v>581292.29</v>
      </c>
    </row>
    <row r="66" spans="1:4" s="26" customFormat="1" ht="23.25">
      <c r="A66" s="37" t="s">
        <v>368</v>
      </c>
      <c r="B66" s="38" t="s">
        <v>714</v>
      </c>
      <c r="C66" s="27">
        <f>C67+C69</f>
        <v>84096.92985</v>
      </c>
      <c r="D66" s="25">
        <f>D67+D69</f>
        <v>53869722.92999999</v>
      </c>
    </row>
    <row r="67" spans="1:4" s="26" customFormat="1" ht="23.25">
      <c r="A67" s="37" t="s">
        <v>369</v>
      </c>
      <c r="B67" s="38" t="s">
        <v>716</v>
      </c>
      <c r="C67" s="70">
        <f>C68</f>
        <v>2749.4834</v>
      </c>
      <c r="D67" s="25">
        <f>D68</f>
        <v>2017256.7999999998</v>
      </c>
    </row>
    <row r="68" spans="1:4" s="26" customFormat="1" ht="40.5">
      <c r="A68" s="37" t="s">
        <v>370</v>
      </c>
      <c r="B68" s="38" t="s">
        <v>718</v>
      </c>
      <c r="C68" s="70">
        <v>2749.4834</v>
      </c>
      <c r="D68" s="25">
        <f>1945467.39+71563.71+225.7</f>
        <v>2017256.7999999998</v>
      </c>
    </row>
    <row r="69" spans="1:4" s="26" customFormat="1" ht="23.25">
      <c r="A69" s="37" t="s">
        <v>371</v>
      </c>
      <c r="B69" s="38" t="s">
        <v>720</v>
      </c>
      <c r="C69" s="27">
        <f>C70+C72</f>
        <v>81347.44645</v>
      </c>
      <c r="D69" s="25">
        <f>D70+D72</f>
        <v>51852466.129999995</v>
      </c>
    </row>
    <row r="70" spans="1:4" s="26" customFormat="1" ht="40.5">
      <c r="A70" s="37" t="s">
        <v>372</v>
      </c>
      <c r="B70" s="38" t="s">
        <v>722</v>
      </c>
      <c r="C70" s="70">
        <f>C71</f>
        <v>3997.2533</v>
      </c>
      <c r="D70" s="25">
        <f>D71</f>
        <v>1246572.65</v>
      </c>
    </row>
    <row r="71" spans="1:4" s="26" customFormat="1" ht="60.75">
      <c r="A71" s="37" t="s">
        <v>373</v>
      </c>
      <c r="B71" s="38" t="s">
        <v>724</v>
      </c>
      <c r="C71" s="70">
        <v>3997.2533</v>
      </c>
      <c r="D71" s="25">
        <f>1223122.49+19922.16+3528</f>
        <v>1246572.65</v>
      </c>
    </row>
    <row r="72" spans="1:4" s="26" customFormat="1" ht="40.5">
      <c r="A72" s="37" t="s">
        <v>374</v>
      </c>
      <c r="B72" s="38" t="s">
        <v>726</v>
      </c>
      <c r="C72" s="27">
        <f>C73</f>
        <v>77350.19315</v>
      </c>
      <c r="D72" s="25">
        <f>D73</f>
        <v>50605893.48</v>
      </c>
    </row>
    <row r="73" spans="1:4" s="26" customFormat="1" ht="60.75">
      <c r="A73" s="37" t="s">
        <v>375</v>
      </c>
      <c r="B73" s="38" t="s">
        <v>728</v>
      </c>
      <c r="C73" s="27">
        <v>77350.19315</v>
      </c>
      <c r="D73" s="25">
        <f>50346886.07+195685.61+63321.8</f>
        <v>50605893.48</v>
      </c>
    </row>
    <row r="74" spans="1:4" s="26" customFormat="1" ht="23.25">
      <c r="A74" s="37" t="s">
        <v>376</v>
      </c>
      <c r="B74" s="38" t="s">
        <v>730</v>
      </c>
      <c r="C74" s="27">
        <f>C75</f>
        <v>11558.74872</v>
      </c>
      <c r="D74" s="25">
        <f>D75</f>
        <v>7131882.23</v>
      </c>
    </row>
    <row r="75" spans="1:4" s="26" customFormat="1" ht="23.25">
      <c r="A75" s="37" t="s">
        <v>377</v>
      </c>
      <c r="B75" s="38" t="s">
        <v>732</v>
      </c>
      <c r="C75" s="27">
        <f>C76</f>
        <v>11558.74872</v>
      </c>
      <c r="D75" s="25">
        <f>D76</f>
        <v>7131882.23</v>
      </c>
    </row>
    <row r="76" spans="1:4" s="26" customFormat="1" ht="40.5">
      <c r="A76" s="37" t="s">
        <v>378</v>
      </c>
      <c r="B76" s="38" t="s">
        <v>0</v>
      </c>
      <c r="C76" s="27">
        <v>11558.74872</v>
      </c>
      <c r="D76" s="25">
        <v>7131882.23</v>
      </c>
    </row>
    <row r="77" spans="1:4" s="26" customFormat="1" ht="40.5">
      <c r="A77" s="37" t="s">
        <v>379</v>
      </c>
      <c r="B77" s="38" t="s">
        <v>6</v>
      </c>
      <c r="C77" s="70">
        <f>C78+C80+C84</f>
        <v>109.25040000000001</v>
      </c>
      <c r="D77" s="25" t="e">
        <f>D78+D80+D84</f>
        <v>#REF!</v>
      </c>
    </row>
    <row r="78" spans="1:4" s="26" customFormat="1" ht="23.25">
      <c r="A78" s="37" t="s">
        <v>380</v>
      </c>
      <c r="B78" s="38" t="s">
        <v>8</v>
      </c>
      <c r="C78" s="27">
        <f>C79</f>
        <v>8.64803</v>
      </c>
      <c r="D78" s="25">
        <f>D79</f>
        <v>-1161171.43</v>
      </c>
    </row>
    <row r="79" spans="1:4" s="26" customFormat="1" ht="40.5">
      <c r="A79" s="37" t="s">
        <v>381</v>
      </c>
      <c r="B79" s="38" t="s">
        <v>10</v>
      </c>
      <c r="C79" s="27">
        <v>8.64803</v>
      </c>
      <c r="D79" s="25">
        <f>-872640.57-66725.45-221805.41</f>
        <v>-1161171.43</v>
      </c>
    </row>
    <row r="80" spans="1:4" s="26" customFormat="1" ht="23.25">
      <c r="A80" s="37" t="s">
        <v>382</v>
      </c>
      <c r="B80" s="38" t="s">
        <v>12</v>
      </c>
      <c r="C80" s="27">
        <f>C81+C82</f>
        <v>101.12308</v>
      </c>
      <c r="D80" s="25">
        <f>D81+D82</f>
        <v>721907.63</v>
      </c>
    </row>
    <row r="81" spans="1:4" s="26" customFormat="1" ht="23.25">
      <c r="A81" s="37" t="s">
        <v>383</v>
      </c>
      <c r="B81" s="38" t="s">
        <v>14</v>
      </c>
      <c r="C81" s="27">
        <v>0.00351</v>
      </c>
      <c r="D81" s="25">
        <f>-95714.46+105284.92+16835.13</f>
        <v>26405.589999999993</v>
      </c>
    </row>
    <row r="82" spans="1:4" s="26" customFormat="1" ht="23.25">
      <c r="A82" s="37" t="s">
        <v>384</v>
      </c>
      <c r="B82" s="38" t="s">
        <v>16</v>
      </c>
      <c r="C82" s="27">
        <f>C83</f>
        <v>101.11957</v>
      </c>
      <c r="D82" s="25">
        <f>D83</f>
        <v>695502.04</v>
      </c>
    </row>
    <row r="83" spans="1:4" s="26" customFormat="1" ht="40.5">
      <c r="A83" s="37" t="s">
        <v>385</v>
      </c>
      <c r="B83" s="38" t="s">
        <v>18</v>
      </c>
      <c r="C83" s="27">
        <v>101.11957</v>
      </c>
      <c r="D83" s="25">
        <f>447445.55+233846.46+15282.28-1072.25</f>
        <v>695502.04</v>
      </c>
    </row>
    <row r="84" spans="1:4" s="26" customFormat="1" ht="23.25">
      <c r="A84" s="37" t="s">
        <v>386</v>
      </c>
      <c r="B84" s="38" t="s">
        <v>20</v>
      </c>
      <c r="C84" s="27">
        <f>C85+C87</f>
        <v>-0.52071</v>
      </c>
      <c r="D84" s="25" t="e">
        <f>#REF!+D85+D87</f>
        <v>#REF!</v>
      </c>
    </row>
    <row r="85" spans="1:4" s="26" customFormat="1" ht="40.5">
      <c r="A85" s="37" t="s">
        <v>387</v>
      </c>
      <c r="B85" s="38" t="s">
        <v>26</v>
      </c>
      <c r="C85" s="27">
        <f>C86</f>
        <v>-0.23628</v>
      </c>
      <c r="D85" s="25">
        <f>D86</f>
        <v>-6774.190000000001</v>
      </c>
    </row>
    <row r="86" spans="1:4" s="26" customFormat="1" ht="40.5">
      <c r="A86" s="37" t="s">
        <v>388</v>
      </c>
      <c r="B86" s="38" t="s">
        <v>28</v>
      </c>
      <c r="C86" s="27">
        <v>-0.23628</v>
      </c>
      <c r="D86" s="25">
        <f>-14933.95+5550.46+2609.3</f>
        <v>-6774.190000000001</v>
      </c>
    </row>
    <row r="87" spans="1:4" s="26" customFormat="1" ht="23.25">
      <c r="A87" s="37" t="s">
        <v>389</v>
      </c>
      <c r="B87" s="38" t="s">
        <v>30</v>
      </c>
      <c r="C87" s="27">
        <f>C88</f>
        <v>-0.28443</v>
      </c>
      <c r="D87" s="25">
        <f>D88</f>
        <v>21480.89</v>
      </c>
    </row>
    <row r="88" spans="1:4" s="26" customFormat="1" ht="23.25">
      <c r="A88" s="37" t="s">
        <v>390</v>
      </c>
      <c r="B88" s="38" t="s">
        <v>32</v>
      </c>
      <c r="C88" s="27">
        <v>-0.28443</v>
      </c>
      <c r="D88" s="25">
        <f>-1923.76+17890.09+5514.56</f>
        <v>21480.89</v>
      </c>
    </row>
    <row r="89" spans="1:4" s="26" customFormat="1" ht="23.25">
      <c r="A89" s="37" t="s">
        <v>391</v>
      </c>
      <c r="B89" s="38" t="s">
        <v>109</v>
      </c>
      <c r="C89" s="27">
        <f>C90+C93+C94</f>
        <v>597.08726</v>
      </c>
      <c r="D89" s="25">
        <f>D90+D93+D94</f>
        <v>1638726.23</v>
      </c>
    </row>
    <row r="90" spans="1:4" s="26" customFormat="1" ht="23.25">
      <c r="A90" s="37" t="s">
        <v>392</v>
      </c>
      <c r="B90" s="38" t="s">
        <v>111</v>
      </c>
      <c r="C90" s="27">
        <f>C91+C92</f>
        <v>569.58726</v>
      </c>
      <c r="D90" s="25">
        <f>D91+D92</f>
        <v>322154.27</v>
      </c>
    </row>
    <row r="91" spans="1:4" s="26" customFormat="1" ht="60.75">
      <c r="A91" s="37" t="s">
        <v>393</v>
      </c>
      <c r="B91" s="38" t="s">
        <v>113</v>
      </c>
      <c r="C91" s="27">
        <v>482.89155</v>
      </c>
      <c r="D91" s="25">
        <v>156914.79</v>
      </c>
    </row>
    <row r="92" spans="1:4" s="26" customFormat="1" ht="40.5">
      <c r="A92" s="37" t="s">
        <v>394</v>
      </c>
      <c r="B92" s="38" t="s">
        <v>115</v>
      </c>
      <c r="C92" s="27">
        <v>86.69571</v>
      </c>
      <c r="D92" s="25">
        <v>165239.48</v>
      </c>
    </row>
    <row r="93" spans="1:4" s="26" customFormat="1" ht="40.5">
      <c r="A93" s="37" t="s">
        <v>395</v>
      </c>
      <c r="B93" s="38" t="s">
        <v>117</v>
      </c>
      <c r="C93" s="63">
        <v>27.5</v>
      </c>
      <c r="D93" s="25">
        <v>505861.44</v>
      </c>
    </row>
    <row r="94" spans="1:4" s="26" customFormat="1" ht="40.5">
      <c r="A94" s="37" t="s">
        <v>328</v>
      </c>
      <c r="B94" s="38" t="s">
        <v>141</v>
      </c>
      <c r="C94" s="63">
        <v>0</v>
      </c>
      <c r="D94" s="25">
        <v>810710.52</v>
      </c>
    </row>
    <row r="95" spans="1:4" s="24" customFormat="1" ht="23.25">
      <c r="A95" s="34" t="s">
        <v>396</v>
      </c>
      <c r="B95" s="35" t="s">
        <v>397</v>
      </c>
      <c r="C95" s="29">
        <f>C96+C99</f>
        <v>45153.314920000004</v>
      </c>
      <c r="D95" s="23">
        <f>D96+D99</f>
        <v>19814462.59</v>
      </c>
    </row>
    <row r="96" spans="1:4" s="26" customFormat="1" ht="23.25">
      <c r="A96" s="37" t="s">
        <v>398</v>
      </c>
      <c r="B96" s="38" t="s">
        <v>730</v>
      </c>
      <c r="C96" s="70">
        <f>C97</f>
        <v>32330.1549</v>
      </c>
      <c r="D96" s="25">
        <f>D97</f>
        <v>10107191.84</v>
      </c>
    </row>
    <row r="97" spans="1:4" s="26" customFormat="1" ht="40.5">
      <c r="A97" s="37" t="s">
        <v>399</v>
      </c>
      <c r="B97" s="38" t="s">
        <v>2</v>
      </c>
      <c r="C97" s="70">
        <f>C98</f>
        <v>32330.1549</v>
      </c>
      <c r="D97" s="25">
        <f>D98</f>
        <v>10107191.84</v>
      </c>
    </row>
    <row r="98" spans="1:4" s="26" customFormat="1" ht="81">
      <c r="A98" s="37" t="s">
        <v>400</v>
      </c>
      <c r="B98" s="38" t="s">
        <v>4</v>
      </c>
      <c r="C98" s="70">
        <v>32330.1549</v>
      </c>
      <c r="D98" s="25">
        <f>530+10106661.84</f>
        <v>10107191.84</v>
      </c>
    </row>
    <row r="99" spans="1:4" s="26" customFormat="1" ht="23.25">
      <c r="A99" s="37" t="s">
        <v>401</v>
      </c>
      <c r="B99" s="38" t="s">
        <v>109</v>
      </c>
      <c r="C99" s="27">
        <f>C100+C101</f>
        <v>12823.16002</v>
      </c>
      <c r="D99" s="25">
        <f>D100</f>
        <v>9707270.75</v>
      </c>
    </row>
    <row r="100" spans="1:4" s="26" customFormat="1" ht="23.25">
      <c r="A100" s="37" t="s">
        <v>402</v>
      </c>
      <c r="B100" s="38" t="s">
        <v>403</v>
      </c>
      <c r="C100" s="27">
        <v>12056.65102</v>
      </c>
      <c r="D100" s="25">
        <f>D101</f>
        <v>9707270.75</v>
      </c>
    </row>
    <row r="101" spans="1:4" s="26" customFormat="1" ht="23.25">
      <c r="A101" s="37" t="s">
        <v>404</v>
      </c>
      <c r="B101" s="38" t="s">
        <v>139</v>
      </c>
      <c r="C101" s="65">
        <f>C102</f>
        <v>766.509</v>
      </c>
      <c r="D101" s="25">
        <f>D102</f>
        <v>9707270.75</v>
      </c>
    </row>
    <row r="102" spans="1:4" s="26" customFormat="1" ht="40.5">
      <c r="A102" s="37" t="s">
        <v>405</v>
      </c>
      <c r="B102" s="38" t="s">
        <v>141</v>
      </c>
      <c r="C102" s="65">
        <v>766.509</v>
      </c>
      <c r="D102" s="25">
        <f>9221481.85+485788.9</f>
        <v>9707270.75</v>
      </c>
    </row>
    <row r="103" spans="1:4" s="24" customFormat="1" ht="25.5" customHeight="1">
      <c r="A103" s="34" t="s">
        <v>406</v>
      </c>
      <c r="B103" s="35" t="s">
        <v>407</v>
      </c>
      <c r="C103" s="29">
        <f aca="true" t="shared" si="3" ref="C103:D105">C104</f>
        <v>4660.72379</v>
      </c>
      <c r="D103" s="23">
        <f t="shared" si="3"/>
        <v>3268821.29</v>
      </c>
    </row>
    <row r="104" spans="1:4" s="26" customFormat="1" ht="23.25">
      <c r="A104" s="37" t="s">
        <v>408</v>
      </c>
      <c r="B104" s="38" t="s">
        <v>109</v>
      </c>
      <c r="C104" s="27">
        <f t="shared" si="3"/>
        <v>4660.72379</v>
      </c>
      <c r="D104" s="25">
        <f t="shared" si="3"/>
        <v>3268821.29</v>
      </c>
    </row>
    <row r="105" spans="1:4" s="26" customFormat="1" ht="23.25">
      <c r="A105" s="37" t="s">
        <v>409</v>
      </c>
      <c r="B105" s="38" t="s">
        <v>139</v>
      </c>
      <c r="C105" s="27">
        <f t="shared" si="3"/>
        <v>4660.72379</v>
      </c>
      <c r="D105" s="25">
        <f t="shared" si="3"/>
        <v>3268821.29</v>
      </c>
    </row>
    <row r="106" spans="1:4" s="26" customFormat="1" ht="40.5">
      <c r="A106" s="37" t="s">
        <v>410</v>
      </c>
      <c r="B106" s="38" t="s">
        <v>141</v>
      </c>
      <c r="C106" s="27">
        <v>4660.72379</v>
      </c>
      <c r="D106" s="25">
        <v>3268821.29</v>
      </c>
    </row>
    <row r="107" spans="1:4" s="26" customFormat="1" ht="23.25">
      <c r="A107" s="53" t="s">
        <v>411</v>
      </c>
      <c r="B107" s="42" t="s">
        <v>412</v>
      </c>
      <c r="C107" s="69">
        <f>C108</f>
        <v>59.8738</v>
      </c>
      <c r="D107" s="25"/>
    </row>
    <row r="108" spans="1:4" s="26" customFormat="1" ht="23.25">
      <c r="A108" s="37" t="s">
        <v>413</v>
      </c>
      <c r="B108" s="38" t="s">
        <v>109</v>
      </c>
      <c r="C108" s="70">
        <f>C109</f>
        <v>59.8738</v>
      </c>
      <c r="D108" s="25"/>
    </row>
    <row r="109" spans="1:4" s="26" customFormat="1" ht="23.25">
      <c r="A109" s="37" t="s">
        <v>414</v>
      </c>
      <c r="B109" s="38" t="s">
        <v>426</v>
      </c>
      <c r="C109" s="70">
        <v>59.8738</v>
      </c>
      <c r="D109" s="25"/>
    </row>
    <row r="110" spans="1:4" s="24" customFormat="1" ht="23.25">
      <c r="A110" s="34" t="s">
        <v>427</v>
      </c>
      <c r="B110" s="35" t="s">
        <v>428</v>
      </c>
      <c r="C110" s="68">
        <f aca="true" t="shared" si="4" ref="C110:D112">C111</f>
        <v>9</v>
      </c>
      <c r="D110" s="23">
        <f t="shared" si="4"/>
        <v>464066.34</v>
      </c>
    </row>
    <row r="111" spans="1:4" s="26" customFormat="1" ht="23.25">
      <c r="A111" s="37" t="s">
        <v>429</v>
      </c>
      <c r="B111" s="38" t="s">
        <v>109</v>
      </c>
      <c r="C111" s="63">
        <f t="shared" si="4"/>
        <v>9</v>
      </c>
      <c r="D111" s="25">
        <f t="shared" si="4"/>
        <v>464066.34</v>
      </c>
    </row>
    <row r="112" spans="1:4" s="26" customFormat="1" ht="40.5">
      <c r="A112" s="37" t="s">
        <v>430</v>
      </c>
      <c r="B112" s="38" t="s">
        <v>121</v>
      </c>
      <c r="C112" s="63">
        <f t="shared" si="4"/>
        <v>9</v>
      </c>
      <c r="D112" s="25">
        <f t="shared" si="4"/>
        <v>464066.34</v>
      </c>
    </row>
    <row r="113" spans="1:4" s="26" customFormat="1" ht="40.5">
      <c r="A113" s="37" t="s">
        <v>431</v>
      </c>
      <c r="B113" s="38" t="s">
        <v>123</v>
      </c>
      <c r="C113" s="63">
        <v>9</v>
      </c>
      <c r="D113" s="25">
        <v>464066.34</v>
      </c>
    </row>
    <row r="114" spans="1:4" s="24" customFormat="1" ht="23.25">
      <c r="A114" s="34" t="s">
        <v>432</v>
      </c>
      <c r="B114" s="42" t="s">
        <v>433</v>
      </c>
      <c r="C114" s="68">
        <f>C115</f>
        <v>5761</v>
      </c>
      <c r="D114" s="23" t="e">
        <f>#REF!+D115</f>
        <v>#REF!</v>
      </c>
    </row>
    <row r="115" spans="1:4" s="26" customFormat="1" ht="23.25">
      <c r="A115" s="37" t="s">
        <v>434</v>
      </c>
      <c r="B115" s="38" t="s">
        <v>109</v>
      </c>
      <c r="C115" s="63">
        <f>C116</f>
        <v>5761</v>
      </c>
      <c r="D115" s="25">
        <f>D116</f>
        <v>710500</v>
      </c>
    </row>
    <row r="116" spans="1:4" s="26" customFormat="1" ht="23.25">
      <c r="A116" s="37" t="s">
        <v>435</v>
      </c>
      <c r="B116" s="38" t="s">
        <v>139</v>
      </c>
      <c r="C116" s="63">
        <f>C117</f>
        <v>5761</v>
      </c>
      <c r="D116" s="25">
        <f>D117</f>
        <v>710500</v>
      </c>
    </row>
    <row r="117" spans="1:4" s="26" customFormat="1" ht="40.5">
      <c r="A117" s="37" t="s">
        <v>436</v>
      </c>
      <c r="B117" s="38" t="s">
        <v>141</v>
      </c>
      <c r="C117" s="63">
        <v>5761</v>
      </c>
      <c r="D117" s="25">
        <v>710500</v>
      </c>
    </row>
    <row r="118" spans="1:4" s="24" customFormat="1" ht="23.25">
      <c r="A118" s="34" t="s">
        <v>437</v>
      </c>
      <c r="B118" s="35" t="s">
        <v>438</v>
      </c>
      <c r="C118" s="29">
        <f>C120+C122+C125+C130</f>
        <v>1733079.6214400001</v>
      </c>
      <c r="D118" s="23" t="e">
        <f>D119+#REF!+D125+#REF!+D131+D152</f>
        <v>#REF!</v>
      </c>
    </row>
    <row r="119" spans="1:4" s="26" customFormat="1" ht="23.25">
      <c r="A119" s="37" t="s">
        <v>439</v>
      </c>
      <c r="B119" s="38" t="s">
        <v>87</v>
      </c>
      <c r="C119" s="27">
        <f>C120</f>
        <v>1095.90446</v>
      </c>
      <c r="D119" s="25">
        <f>D120</f>
        <v>878135.86</v>
      </c>
    </row>
    <row r="120" spans="1:4" s="26" customFormat="1" ht="23.25">
      <c r="A120" s="37" t="s">
        <v>440</v>
      </c>
      <c r="B120" s="38" t="s">
        <v>89</v>
      </c>
      <c r="C120" s="27">
        <f>C121</f>
        <v>1095.90446</v>
      </c>
      <c r="D120" s="25">
        <f>D121</f>
        <v>878135.86</v>
      </c>
    </row>
    <row r="121" spans="1:4" s="26" customFormat="1" ht="40.5">
      <c r="A121" s="37" t="s">
        <v>441</v>
      </c>
      <c r="B121" s="38" t="s">
        <v>91</v>
      </c>
      <c r="C121" s="27">
        <v>1095.90446</v>
      </c>
      <c r="D121" s="25">
        <f>878135.86</f>
        <v>878135.86</v>
      </c>
    </row>
    <row r="122" spans="1:4" s="26" customFormat="1" ht="23.25">
      <c r="A122" s="37" t="s">
        <v>442</v>
      </c>
      <c r="B122" s="38" t="s">
        <v>109</v>
      </c>
      <c r="C122" s="27">
        <f>C123</f>
        <v>56.10423</v>
      </c>
      <c r="D122" s="25"/>
    </row>
    <row r="123" spans="1:4" s="26" customFormat="1" ht="23.25">
      <c r="A123" s="37" t="s">
        <v>443</v>
      </c>
      <c r="B123" s="38" t="s">
        <v>139</v>
      </c>
      <c r="C123" s="27">
        <f>C124</f>
        <v>56.10423</v>
      </c>
      <c r="D123" s="25"/>
    </row>
    <row r="124" spans="1:4" s="26" customFormat="1" ht="40.5">
      <c r="A124" s="37" t="s">
        <v>444</v>
      </c>
      <c r="B124" s="38" t="s">
        <v>141</v>
      </c>
      <c r="C124" s="27">
        <v>56.10423</v>
      </c>
      <c r="D124" s="25"/>
    </row>
    <row r="125" spans="1:4" s="26" customFormat="1" ht="23.25">
      <c r="A125" s="37" t="s">
        <v>445</v>
      </c>
      <c r="B125" s="38" t="s">
        <v>143</v>
      </c>
      <c r="C125" s="27">
        <f>C128+C126</f>
        <v>33.48105</v>
      </c>
      <c r="D125" s="25">
        <f>D126+D128</f>
        <v>507036.3</v>
      </c>
    </row>
    <row r="126" spans="1:4" s="26" customFormat="1" ht="23.25">
      <c r="A126" s="37" t="s">
        <v>446</v>
      </c>
      <c r="B126" s="38" t="s">
        <v>145</v>
      </c>
      <c r="C126" s="27">
        <f>C127</f>
        <v>32.88105</v>
      </c>
      <c r="D126" s="25">
        <f>D127</f>
        <v>0</v>
      </c>
    </row>
    <row r="127" spans="1:4" s="26" customFormat="1" ht="23.25">
      <c r="A127" s="37" t="s">
        <v>447</v>
      </c>
      <c r="B127" s="38" t="s">
        <v>147</v>
      </c>
      <c r="C127" s="27">
        <v>32.88105</v>
      </c>
      <c r="D127" s="25">
        <v>0</v>
      </c>
    </row>
    <row r="128" spans="1:4" s="26" customFormat="1" ht="23.25">
      <c r="A128" s="37" t="s">
        <v>448</v>
      </c>
      <c r="B128" s="38" t="s">
        <v>149</v>
      </c>
      <c r="C128" s="67">
        <f>C129</f>
        <v>0.6</v>
      </c>
      <c r="D128" s="25">
        <f>D129</f>
        <v>507036.3</v>
      </c>
    </row>
    <row r="129" spans="1:4" s="26" customFormat="1" ht="23.25">
      <c r="A129" s="37" t="s">
        <v>449</v>
      </c>
      <c r="B129" s="38" t="s">
        <v>151</v>
      </c>
      <c r="C129" s="67">
        <v>0.6</v>
      </c>
      <c r="D129" s="25">
        <v>507036.3</v>
      </c>
    </row>
    <row r="130" spans="1:4" s="26" customFormat="1" ht="23.25">
      <c r="A130" s="37" t="s">
        <v>450</v>
      </c>
      <c r="B130" s="43" t="s">
        <v>451</v>
      </c>
      <c r="C130" s="27">
        <f>C132+C135+C140+C149+C152+C154</f>
        <v>1731894.1317</v>
      </c>
      <c r="D130" s="25"/>
    </row>
    <row r="131" spans="1:4" s="26" customFormat="1" ht="23.25">
      <c r="A131" s="37" t="s">
        <v>452</v>
      </c>
      <c r="B131" s="43" t="s">
        <v>453</v>
      </c>
      <c r="C131" s="28">
        <f>C132+C135+C140+C149</f>
        <v>1731449.2936699998</v>
      </c>
      <c r="D131" s="25" t="e">
        <f>D132+D135+D140+D149</f>
        <v>#REF!</v>
      </c>
    </row>
    <row r="132" spans="1:4" s="26" customFormat="1" ht="40.5">
      <c r="A132" s="37" t="s">
        <v>454</v>
      </c>
      <c r="B132" s="38" t="s">
        <v>682</v>
      </c>
      <c r="C132" s="71">
        <f>C133</f>
        <v>470464.44</v>
      </c>
      <c r="D132" s="25">
        <f>D133</f>
        <v>344398000</v>
      </c>
    </row>
    <row r="133" spans="1:4" s="26" customFormat="1" ht="23.25">
      <c r="A133" s="37" t="s">
        <v>455</v>
      </c>
      <c r="B133" s="38" t="s">
        <v>163</v>
      </c>
      <c r="C133" s="71">
        <f>C134</f>
        <v>470464.44</v>
      </c>
      <c r="D133" s="25">
        <f>D134</f>
        <v>344398000</v>
      </c>
    </row>
    <row r="134" spans="1:4" s="26" customFormat="1" ht="23.25">
      <c r="A134" s="37" t="s">
        <v>456</v>
      </c>
      <c r="B134" s="38" t="s">
        <v>165</v>
      </c>
      <c r="C134" s="71">
        <v>470464.44</v>
      </c>
      <c r="D134" s="25">
        <v>344398000</v>
      </c>
    </row>
    <row r="135" spans="1:4" s="26" customFormat="1" ht="40.5">
      <c r="A135" s="37" t="s">
        <v>457</v>
      </c>
      <c r="B135" s="38" t="s">
        <v>681</v>
      </c>
      <c r="C135" s="27">
        <f>C136+C138</f>
        <v>305004.79043</v>
      </c>
      <c r="D135" s="25" t="e">
        <f>#REF!+#REF!+#REF!+#REF!+#REF!+#REF!+D136+#REF!+D138</f>
        <v>#REF!</v>
      </c>
    </row>
    <row r="136" spans="1:4" s="26" customFormat="1" ht="42.75" customHeight="1">
      <c r="A136" s="37" t="s">
        <v>458</v>
      </c>
      <c r="B136" s="38" t="s">
        <v>193</v>
      </c>
      <c r="C136" s="27">
        <f>C137</f>
        <v>18620.95286</v>
      </c>
      <c r="D136" s="25">
        <f>D137</f>
        <v>17535000</v>
      </c>
    </row>
    <row r="137" spans="1:4" s="26" customFormat="1" ht="40.5">
      <c r="A137" s="37" t="s">
        <v>459</v>
      </c>
      <c r="B137" s="38" t="s">
        <v>195</v>
      </c>
      <c r="C137" s="27">
        <v>18620.95286</v>
      </c>
      <c r="D137" s="25">
        <v>17535000</v>
      </c>
    </row>
    <row r="138" spans="1:4" s="26" customFormat="1" ht="23.25">
      <c r="A138" s="37" t="s">
        <v>460</v>
      </c>
      <c r="B138" s="38" t="s">
        <v>203</v>
      </c>
      <c r="C138" s="27">
        <f>C139</f>
        <v>286383.83757</v>
      </c>
      <c r="D138" s="25">
        <f>D139</f>
        <v>180036687.52</v>
      </c>
    </row>
    <row r="139" spans="1:4" s="26" customFormat="1" ht="23.25">
      <c r="A139" s="37" t="s">
        <v>461</v>
      </c>
      <c r="B139" s="38" t="s">
        <v>205</v>
      </c>
      <c r="C139" s="27">
        <v>286383.83757</v>
      </c>
      <c r="D139" s="25">
        <v>180036687.52</v>
      </c>
    </row>
    <row r="140" spans="1:4" s="26" customFormat="1" ht="40.5">
      <c r="A140" s="37" t="s">
        <v>462</v>
      </c>
      <c r="B140" s="38" t="s">
        <v>680</v>
      </c>
      <c r="C140" s="27">
        <f>C141+C143+C145+C147</f>
        <v>953213.54824</v>
      </c>
      <c r="D140" s="25" t="e">
        <f>D141+#REF!+#REF!+#REF!+#REF!+#REF!+D143+D145+#REF!+#REF!+#REF!+D147+#REF!+#REF!+#REF!</f>
        <v>#REF!</v>
      </c>
    </row>
    <row r="141" spans="1:4" s="26" customFormat="1" ht="23.25">
      <c r="A141" s="37" t="s">
        <v>463</v>
      </c>
      <c r="B141" s="38" t="s">
        <v>209</v>
      </c>
      <c r="C141" s="27">
        <f>C142</f>
        <v>95599.64706</v>
      </c>
      <c r="D141" s="25">
        <f>D142</f>
        <v>54817300</v>
      </c>
    </row>
    <row r="142" spans="1:4" s="26" customFormat="1" ht="40.5">
      <c r="A142" s="37" t="s">
        <v>464</v>
      </c>
      <c r="B142" s="38" t="s">
        <v>211</v>
      </c>
      <c r="C142" s="27">
        <v>95599.64706</v>
      </c>
      <c r="D142" s="25">
        <v>54817300</v>
      </c>
    </row>
    <row r="143" spans="1:4" s="26" customFormat="1" ht="40.5">
      <c r="A143" s="37" t="s">
        <v>465</v>
      </c>
      <c r="B143" s="38" t="s">
        <v>233</v>
      </c>
      <c r="C143" s="27">
        <f>C144</f>
        <v>5230.82162</v>
      </c>
      <c r="D143" s="25">
        <f>D144</f>
        <v>3007966.71</v>
      </c>
    </row>
    <row r="144" spans="1:4" s="26" customFormat="1" ht="40.5">
      <c r="A144" s="37" t="s">
        <v>466</v>
      </c>
      <c r="B144" s="38" t="s">
        <v>235</v>
      </c>
      <c r="C144" s="27">
        <v>5230.82162</v>
      </c>
      <c r="D144" s="25">
        <v>3007966.71</v>
      </c>
    </row>
    <row r="145" spans="1:4" s="26" customFormat="1" ht="40.5">
      <c r="A145" s="37" t="s">
        <v>467</v>
      </c>
      <c r="B145" s="38" t="s">
        <v>237</v>
      </c>
      <c r="C145" s="63">
        <f>C146</f>
        <v>1518</v>
      </c>
      <c r="D145" s="25">
        <f>D146</f>
        <v>967000</v>
      </c>
    </row>
    <row r="146" spans="1:4" s="26" customFormat="1" ht="40.5">
      <c r="A146" s="37" t="s">
        <v>468</v>
      </c>
      <c r="B146" s="38" t="s">
        <v>239</v>
      </c>
      <c r="C146" s="63">
        <v>1518</v>
      </c>
      <c r="D146" s="25">
        <v>967000</v>
      </c>
    </row>
    <row r="147" spans="1:4" s="26" customFormat="1" ht="41.25" customHeight="1">
      <c r="A147" s="37" t="s">
        <v>469</v>
      </c>
      <c r="B147" s="38" t="s">
        <v>253</v>
      </c>
      <c r="C147" s="27">
        <f>C148</f>
        <v>850865.07956</v>
      </c>
      <c r="D147" s="25">
        <f>D148</f>
        <v>612940179.57</v>
      </c>
    </row>
    <row r="148" spans="1:4" s="26" customFormat="1" ht="40.5">
      <c r="A148" s="37" t="s">
        <v>470</v>
      </c>
      <c r="B148" s="38" t="s">
        <v>255</v>
      </c>
      <c r="C148" s="27">
        <v>850865.07956</v>
      </c>
      <c r="D148" s="25">
        <v>612940179.57</v>
      </c>
    </row>
    <row r="149" spans="1:4" s="26" customFormat="1" ht="23.25">
      <c r="A149" s="37" t="s">
        <v>471</v>
      </c>
      <c r="B149" s="38" t="s">
        <v>509</v>
      </c>
      <c r="C149" s="65">
        <f>C150</f>
        <v>2766.515</v>
      </c>
      <c r="D149" s="25" t="e">
        <f>#REF!+D150</f>
        <v>#REF!</v>
      </c>
    </row>
    <row r="150" spans="1:4" s="26" customFormat="1" ht="23.25">
      <c r="A150" s="37" t="s">
        <v>472</v>
      </c>
      <c r="B150" s="38" t="s">
        <v>275</v>
      </c>
      <c r="C150" s="65">
        <f>C151</f>
        <v>2766.515</v>
      </c>
      <c r="D150" s="25">
        <f>D151</f>
        <v>6605408.76</v>
      </c>
    </row>
    <row r="151" spans="1:4" s="26" customFormat="1" ht="23.25">
      <c r="A151" s="37" t="s">
        <v>473</v>
      </c>
      <c r="B151" s="38" t="s">
        <v>277</v>
      </c>
      <c r="C151" s="65">
        <v>2766.515</v>
      </c>
      <c r="D151" s="25">
        <v>6605408.76</v>
      </c>
    </row>
    <row r="152" spans="1:4" s="26" customFormat="1" ht="23.25">
      <c r="A152" s="37" t="s">
        <v>474</v>
      </c>
      <c r="B152" s="43" t="s">
        <v>279</v>
      </c>
      <c r="C152" s="27">
        <f>C153</f>
        <v>794.99182</v>
      </c>
      <c r="D152" s="25">
        <f>D153</f>
        <v>1167388.4</v>
      </c>
    </row>
    <row r="153" spans="1:4" s="26" customFormat="1" ht="23.25">
      <c r="A153" s="37" t="s">
        <v>475</v>
      </c>
      <c r="B153" s="38" t="s">
        <v>281</v>
      </c>
      <c r="C153" s="27">
        <v>794.99182</v>
      </c>
      <c r="D153" s="25">
        <v>1167388.4</v>
      </c>
    </row>
    <row r="154" spans="1:4" s="26" customFormat="1" ht="23.25">
      <c r="A154" s="37" t="s">
        <v>40</v>
      </c>
      <c r="B154" s="38" t="s">
        <v>153</v>
      </c>
      <c r="C154" s="27">
        <f>C155</f>
        <v>-350.15379</v>
      </c>
      <c r="D154" s="25"/>
    </row>
    <row r="155" spans="1:4" s="26" customFormat="1" ht="23.25">
      <c r="A155" s="37" t="s">
        <v>41</v>
      </c>
      <c r="B155" s="38" t="s">
        <v>155</v>
      </c>
      <c r="C155" s="27">
        <v>-350.15379</v>
      </c>
      <c r="D155" s="25"/>
    </row>
    <row r="156" spans="1:4" s="24" customFormat="1" ht="46.5">
      <c r="A156" s="34" t="s">
        <v>476</v>
      </c>
      <c r="B156" s="35" t="s">
        <v>477</v>
      </c>
      <c r="C156" s="64">
        <f>C157+C160</f>
        <v>1763.978</v>
      </c>
      <c r="D156" s="23">
        <f>D157+D160</f>
        <v>299063.9</v>
      </c>
    </row>
    <row r="157" spans="1:4" s="26" customFormat="1" ht="23.25">
      <c r="A157" s="37" t="s">
        <v>478</v>
      </c>
      <c r="B157" s="38" t="s">
        <v>730</v>
      </c>
      <c r="C157" s="65">
        <f>C159</f>
        <v>1741.678</v>
      </c>
      <c r="D157" s="25">
        <f>D158</f>
        <v>285063.9</v>
      </c>
    </row>
    <row r="158" spans="1:4" s="26" customFormat="1" ht="40.5">
      <c r="A158" s="37" t="s">
        <v>479</v>
      </c>
      <c r="B158" s="38" t="s">
        <v>2</v>
      </c>
      <c r="C158" s="65">
        <f>C159</f>
        <v>1741.678</v>
      </c>
      <c r="D158" s="25">
        <f>D159</f>
        <v>285063.9</v>
      </c>
    </row>
    <row r="159" spans="1:4" s="26" customFormat="1" ht="81">
      <c r="A159" s="37" t="s">
        <v>480</v>
      </c>
      <c r="B159" s="38" t="s">
        <v>4</v>
      </c>
      <c r="C159" s="65">
        <v>1741.678</v>
      </c>
      <c r="D159" s="25">
        <v>285063.9</v>
      </c>
    </row>
    <row r="160" spans="1:4" s="26" customFormat="1" ht="23.25">
      <c r="A160" s="37" t="s">
        <v>481</v>
      </c>
      <c r="B160" s="38" t="s">
        <v>109</v>
      </c>
      <c r="C160" s="63">
        <f>C161</f>
        <v>22.3</v>
      </c>
      <c r="D160" s="25">
        <f>D161</f>
        <v>14000</v>
      </c>
    </row>
    <row r="161" spans="1:4" s="26" customFormat="1" ht="23.25">
      <c r="A161" s="37" t="s">
        <v>482</v>
      </c>
      <c r="B161" s="38" t="s">
        <v>139</v>
      </c>
      <c r="C161" s="63">
        <f>C162</f>
        <v>22.3</v>
      </c>
      <c r="D161" s="25">
        <f>D162</f>
        <v>14000</v>
      </c>
    </row>
    <row r="162" spans="1:4" s="26" customFormat="1" ht="40.5">
      <c r="A162" s="37" t="s">
        <v>483</v>
      </c>
      <c r="B162" s="38" t="s">
        <v>141</v>
      </c>
      <c r="C162" s="63">
        <v>22.3</v>
      </c>
      <c r="D162" s="25">
        <v>14000</v>
      </c>
    </row>
    <row r="163" spans="1:4" s="24" customFormat="1" ht="23.25">
      <c r="A163" s="34" t="s">
        <v>484</v>
      </c>
      <c r="B163" s="35" t="s">
        <v>485</v>
      </c>
      <c r="C163" s="68">
        <f aca="true" t="shared" si="5" ref="C163:D165">C164</f>
        <v>387</v>
      </c>
      <c r="D163" s="23">
        <f t="shared" si="5"/>
        <v>271700</v>
      </c>
    </row>
    <row r="164" spans="1:4" s="26" customFormat="1" ht="23.25">
      <c r="A164" s="37" t="s">
        <v>486</v>
      </c>
      <c r="B164" s="38" t="s">
        <v>109</v>
      </c>
      <c r="C164" s="63">
        <f t="shared" si="5"/>
        <v>387</v>
      </c>
      <c r="D164" s="25">
        <f t="shared" si="5"/>
        <v>271700</v>
      </c>
    </row>
    <row r="165" spans="1:4" s="26" customFormat="1" ht="23.25">
      <c r="A165" s="37" t="s">
        <v>487</v>
      </c>
      <c r="B165" s="38" t="s">
        <v>139</v>
      </c>
      <c r="C165" s="63">
        <f t="shared" si="5"/>
        <v>387</v>
      </c>
      <c r="D165" s="25">
        <f t="shared" si="5"/>
        <v>271700</v>
      </c>
    </row>
    <row r="166" spans="1:4" s="26" customFormat="1" ht="40.5">
      <c r="A166" s="37" t="s">
        <v>488</v>
      </c>
      <c r="B166" s="38" t="s">
        <v>141</v>
      </c>
      <c r="C166" s="63">
        <v>387</v>
      </c>
      <c r="D166" s="25">
        <v>271700</v>
      </c>
    </row>
    <row r="167" spans="1:4" s="24" customFormat="1" ht="23.25">
      <c r="A167" s="34" t="s">
        <v>489</v>
      </c>
      <c r="B167" s="35" t="s">
        <v>490</v>
      </c>
      <c r="C167" s="68">
        <f aca="true" t="shared" si="6" ref="C167:D169">C168</f>
        <v>0</v>
      </c>
      <c r="D167" s="23">
        <f t="shared" si="6"/>
        <v>131000</v>
      </c>
    </row>
    <row r="168" spans="1:4" s="26" customFormat="1" ht="23.25">
      <c r="A168" s="37" t="s">
        <v>491</v>
      </c>
      <c r="B168" s="38" t="s">
        <v>109</v>
      </c>
      <c r="C168" s="63">
        <f t="shared" si="6"/>
        <v>0</v>
      </c>
      <c r="D168" s="25">
        <f t="shared" si="6"/>
        <v>131000</v>
      </c>
    </row>
    <row r="169" spans="1:4" s="26" customFormat="1" ht="23.25">
      <c r="A169" s="37" t="s">
        <v>492</v>
      </c>
      <c r="B169" s="38" t="s">
        <v>139</v>
      </c>
      <c r="C169" s="63">
        <f t="shared" si="6"/>
        <v>0</v>
      </c>
      <c r="D169" s="25">
        <f t="shared" si="6"/>
        <v>131000</v>
      </c>
    </row>
    <row r="170" spans="1:4" s="26" customFormat="1" ht="40.5">
      <c r="A170" s="37" t="s">
        <v>493</v>
      </c>
      <c r="B170" s="38" t="s">
        <v>141</v>
      </c>
      <c r="C170" s="63">
        <v>0</v>
      </c>
      <c r="D170" s="25">
        <v>131000</v>
      </c>
    </row>
    <row r="171" spans="1:4" s="24" customFormat="1" ht="23.25">
      <c r="A171" s="44" t="s">
        <v>494</v>
      </c>
      <c r="B171" s="45" t="s">
        <v>495</v>
      </c>
      <c r="C171" s="29">
        <f>C172+C175+C178</f>
        <v>140862.41765</v>
      </c>
      <c r="D171" s="23">
        <f>D175</f>
        <v>228959.95</v>
      </c>
    </row>
    <row r="172" spans="1:4" s="24" customFormat="1" ht="23.25">
      <c r="A172" s="37" t="s">
        <v>478</v>
      </c>
      <c r="B172" s="38" t="s">
        <v>730</v>
      </c>
      <c r="C172" s="63">
        <f>C174</f>
        <v>56</v>
      </c>
      <c r="D172" s="23"/>
    </row>
    <row r="173" spans="1:4" s="24" customFormat="1" ht="43.5" customHeight="1">
      <c r="A173" s="37" t="s">
        <v>479</v>
      </c>
      <c r="B173" s="38" t="s">
        <v>2</v>
      </c>
      <c r="C173" s="63">
        <f>C174</f>
        <v>56</v>
      </c>
      <c r="D173" s="23"/>
    </row>
    <row r="174" spans="1:4" s="24" customFormat="1" ht="71.25" customHeight="1">
      <c r="A174" s="37" t="s">
        <v>42</v>
      </c>
      <c r="B174" s="38" t="s">
        <v>348</v>
      </c>
      <c r="C174" s="63">
        <v>56</v>
      </c>
      <c r="D174" s="23"/>
    </row>
    <row r="175" spans="1:4" s="26" customFormat="1" ht="23.25">
      <c r="A175" s="37" t="s">
        <v>496</v>
      </c>
      <c r="B175" s="38" t="s">
        <v>109</v>
      </c>
      <c r="C175" s="27">
        <f>C176</f>
        <v>186.22851</v>
      </c>
      <c r="D175" s="25">
        <f>D176</f>
        <v>228959.95</v>
      </c>
    </row>
    <row r="176" spans="1:4" s="26" customFormat="1" ht="23.25">
      <c r="A176" s="37" t="s">
        <v>497</v>
      </c>
      <c r="B176" s="38" t="s">
        <v>139</v>
      </c>
      <c r="C176" s="27">
        <f>C177</f>
        <v>186.22851</v>
      </c>
      <c r="D176" s="25">
        <f>D177</f>
        <v>228959.95</v>
      </c>
    </row>
    <row r="177" spans="1:4" s="26" customFormat="1" ht="40.5">
      <c r="A177" s="37" t="s">
        <v>498</v>
      </c>
      <c r="B177" s="38" t="s">
        <v>141</v>
      </c>
      <c r="C177" s="27">
        <v>186.22851</v>
      </c>
      <c r="D177" s="25">
        <v>228959.95</v>
      </c>
    </row>
    <row r="178" spans="1:4" s="26" customFormat="1" ht="23.25">
      <c r="A178" s="37" t="s">
        <v>499</v>
      </c>
      <c r="B178" s="43" t="s">
        <v>451</v>
      </c>
      <c r="C178" s="27">
        <f>C179+C199</f>
        <v>140620.18914</v>
      </c>
      <c r="D178" s="25"/>
    </row>
    <row r="179" spans="1:4" s="26" customFormat="1" ht="23.25">
      <c r="A179" s="37" t="s">
        <v>500</v>
      </c>
      <c r="B179" s="43" t="s">
        <v>453</v>
      </c>
      <c r="C179" s="27">
        <f>C180+C189+C194</f>
        <v>147046.57206</v>
      </c>
      <c r="D179" s="25"/>
    </row>
    <row r="180" spans="1:4" s="26" customFormat="1" ht="40.5">
      <c r="A180" s="37" t="s">
        <v>46</v>
      </c>
      <c r="B180" s="38" t="s">
        <v>681</v>
      </c>
      <c r="C180" s="27">
        <f>C181+C183+C186</f>
        <v>55931.83968999999</v>
      </c>
      <c r="D180" s="25"/>
    </row>
    <row r="181" spans="1:4" s="26" customFormat="1" ht="60.75">
      <c r="A181" s="37" t="s">
        <v>501</v>
      </c>
      <c r="B181" s="40" t="s">
        <v>189</v>
      </c>
      <c r="C181" s="63">
        <f>C182</f>
        <v>1500</v>
      </c>
      <c r="D181" s="25"/>
    </row>
    <row r="182" spans="1:4" s="26" customFormat="1" ht="40.5">
      <c r="A182" s="37" t="s">
        <v>502</v>
      </c>
      <c r="B182" s="40" t="s">
        <v>503</v>
      </c>
      <c r="C182" s="63">
        <v>1500</v>
      </c>
      <c r="D182" s="25"/>
    </row>
    <row r="183" spans="1:4" s="26" customFormat="1" ht="65.25" customHeight="1">
      <c r="A183" s="37" t="s">
        <v>43</v>
      </c>
      <c r="B183" s="57" t="s">
        <v>342</v>
      </c>
      <c r="C183" s="27">
        <f>C184+C185</f>
        <v>39768.55295</v>
      </c>
      <c r="D183" s="25"/>
    </row>
    <row r="184" spans="1:4" s="26" customFormat="1" ht="68.25" customHeight="1">
      <c r="A184" s="37" t="s">
        <v>339</v>
      </c>
      <c r="B184" s="40" t="s">
        <v>341</v>
      </c>
      <c r="C184" s="65">
        <v>18332.069</v>
      </c>
      <c r="D184" s="25"/>
    </row>
    <row r="185" spans="1:4" s="26" customFormat="1" ht="66.75" customHeight="1">
      <c r="A185" s="37" t="s">
        <v>338</v>
      </c>
      <c r="B185" s="40" t="s">
        <v>340</v>
      </c>
      <c r="C185" s="27">
        <v>21436.48395</v>
      </c>
      <c r="D185" s="25"/>
    </row>
    <row r="186" spans="1:4" s="26" customFormat="1" ht="65.25" customHeight="1">
      <c r="A186" s="37" t="s">
        <v>44</v>
      </c>
      <c r="B186" s="40" t="s">
        <v>197</v>
      </c>
      <c r="C186" s="27">
        <f>C187+C188</f>
        <v>14663.28674</v>
      </c>
      <c r="D186" s="25"/>
    </row>
    <row r="187" spans="1:4" s="26" customFormat="1" ht="42.75" customHeight="1">
      <c r="A187" s="37" t="s">
        <v>343</v>
      </c>
      <c r="B187" s="40" t="s">
        <v>345</v>
      </c>
      <c r="C187" s="65">
        <v>6771.15</v>
      </c>
      <c r="D187" s="25"/>
    </row>
    <row r="188" spans="1:4" s="26" customFormat="1" ht="44.25" customHeight="1">
      <c r="A188" s="37" t="s">
        <v>344</v>
      </c>
      <c r="B188" s="58" t="s">
        <v>346</v>
      </c>
      <c r="C188" s="27">
        <v>7892.13674</v>
      </c>
      <c r="D188" s="25"/>
    </row>
    <row r="189" spans="1:4" s="26" customFormat="1" ht="40.5">
      <c r="A189" s="37" t="s">
        <v>45</v>
      </c>
      <c r="B189" s="38" t="s">
        <v>680</v>
      </c>
      <c r="C189" s="27">
        <f>C190+C192</f>
        <v>48987.63237</v>
      </c>
      <c r="D189" s="25"/>
    </row>
    <row r="190" spans="1:4" s="26" customFormat="1" ht="42.75" customHeight="1">
      <c r="A190" s="37" t="s">
        <v>47</v>
      </c>
      <c r="B190" s="38" t="s">
        <v>253</v>
      </c>
      <c r="C190" s="63">
        <f>C191</f>
        <v>115</v>
      </c>
      <c r="D190" s="25"/>
    </row>
    <row r="191" spans="1:4" s="26" customFormat="1" ht="40.5">
      <c r="A191" s="37" t="s">
        <v>48</v>
      </c>
      <c r="B191" s="38" t="s">
        <v>255</v>
      </c>
      <c r="C191" s="63">
        <v>115</v>
      </c>
      <c r="D191" s="25"/>
    </row>
    <row r="192" spans="1:4" s="26" customFormat="1" ht="81">
      <c r="A192" s="37" t="s">
        <v>504</v>
      </c>
      <c r="B192" s="40" t="s">
        <v>505</v>
      </c>
      <c r="C192" s="27">
        <f>C193</f>
        <v>48872.63237</v>
      </c>
      <c r="D192" s="25"/>
    </row>
    <row r="193" spans="1:4" s="26" customFormat="1" ht="87" customHeight="1">
      <c r="A193" s="37" t="s">
        <v>506</v>
      </c>
      <c r="B193" s="40" t="s">
        <v>507</v>
      </c>
      <c r="C193" s="27">
        <v>48872.63237</v>
      </c>
      <c r="D193" s="25"/>
    </row>
    <row r="194" spans="1:4" s="26" customFormat="1" ht="23.25">
      <c r="A194" s="37" t="s">
        <v>508</v>
      </c>
      <c r="B194" s="38" t="s">
        <v>509</v>
      </c>
      <c r="C194" s="67">
        <f>C196+C198</f>
        <v>42127.1</v>
      </c>
      <c r="D194" s="25"/>
    </row>
    <row r="195" spans="1:4" s="26" customFormat="1" ht="40.5">
      <c r="A195" s="37" t="s">
        <v>510</v>
      </c>
      <c r="B195" s="40" t="s">
        <v>271</v>
      </c>
      <c r="C195" s="67">
        <f>C196</f>
        <v>40692.1</v>
      </c>
      <c r="D195" s="25"/>
    </row>
    <row r="196" spans="1:4" s="26" customFormat="1" ht="40.5">
      <c r="A196" s="37" t="s">
        <v>511</v>
      </c>
      <c r="B196" s="40" t="s">
        <v>273</v>
      </c>
      <c r="C196" s="67">
        <v>40692.1</v>
      </c>
      <c r="D196" s="25"/>
    </row>
    <row r="197" spans="1:4" s="26" customFormat="1" ht="40.5">
      <c r="A197" s="37" t="s">
        <v>512</v>
      </c>
      <c r="B197" s="40" t="s">
        <v>513</v>
      </c>
      <c r="C197" s="63">
        <f>C198</f>
        <v>1435</v>
      </c>
      <c r="D197" s="25"/>
    </row>
    <row r="198" spans="1:4" s="26" customFormat="1" ht="48" customHeight="1">
      <c r="A198" s="37" t="s">
        <v>514</v>
      </c>
      <c r="B198" s="52" t="s">
        <v>515</v>
      </c>
      <c r="C198" s="63">
        <v>1435</v>
      </c>
      <c r="D198" s="25"/>
    </row>
    <row r="199" spans="1:4" s="26" customFormat="1" ht="27" customHeight="1">
      <c r="A199" s="37" t="s">
        <v>49</v>
      </c>
      <c r="B199" s="43" t="s">
        <v>153</v>
      </c>
      <c r="C199" s="27">
        <f>C200</f>
        <v>-6426.38292</v>
      </c>
      <c r="D199" s="25"/>
    </row>
    <row r="200" spans="1:4" s="26" customFormat="1" ht="28.5" customHeight="1">
      <c r="A200" s="37" t="s">
        <v>50</v>
      </c>
      <c r="B200" s="38" t="s">
        <v>155</v>
      </c>
      <c r="C200" s="27">
        <v>-6426.38292</v>
      </c>
      <c r="D200" s="25"/>
    </row>
    <row r="201" spans="1:4" s="30" customFormat="1" ht="46.5">
      <c r="A201" s="46" t="s">
        <v>516</v>
      </c>
      <c r="B201" s="47" t="s">
        <v>517</v>
      </c>
      <c r="C201" s="29">
        <f>C202+C211+C214+C223+C226</f>
        <v>541099.51554</v>
      </c>
      <c r="D201" s="23">
        <f>D202+D211+D214+D223</f>
        <v>302716162.57</v>
      </c>
    </row>
    <row r="202" spans="1:4" s="26" customFormat="1" ht="40.5">
      <c r="A202" s="37" t="s">
        <v>518</v>
      </c>
      <c r="B202" s="38" t="s">
        <v>34</v>
      </c>
      <c r="C202" s="27">
        <f>C203+C208</f>
        <v>444005.65881</v>
      </c>
      <c r="D202" s="25">
        <f>D203+D208</f>
        <v>213101406.26000002</v>
      </c>
    </row>
    <row r="203" spans="1:4" s="26" customFormat="1" ht="60.75">
      <c r="A203" s="37" t="s">
        <v>519</v>
      </c>
      <c r="B203" s="38" t="s">
        <v>36</v>
      </c>
      <c r="C203" s="27">
        <f>C204+C206</f>
        <v>442908.30016</v>
      </c>
      <c r="D203" s="25">
        <f>D204+D206</f>
        <v>213096593.46</v>
      </c>
    </row>
    <row r="204" spans="1:4" s="26" customFormat="1" ht="60.75">
      <c r="A204" s="37" t="s">
        <v>520</v>
      </c>
      <c r="B204" s="38" t="s">
        <v>38</v>
      </c>
      <c r="C204" s="27">
        <f>C205</f>
        <v>425753.81051</v>
      </c>
      <c r="D204" s="25">
        <f>D205</f>
        <v>195236539.4</v>
      </c>
    </row>
    <row r="205" spans="1:4" s="26" customFormat="1" ht="60.75">
      <c r="A205" s="37" t="s">
        <v>521</v>
      </c>
      <c r="B205" s="38" t="s">
        <v>71</v>
      </c>
      <c r="C205" s="27">
        <v>425753.81051</v>
      </c>
      <c r="D205" s="25">
        <v>195236539.4</v>
      </c>
    </row>
    <row r="206" spans="1:4" s="26" customFormat="1" ht="60.75">
      <c r="A206" s="37" t="s">
        <v>522</v>
      </c>
      <c r="B206" s="38" t="s">
        <v>73</v>
      </c>
      <c r="C206" s="27">
        <f>C207</f>
        <v>17154.48965</v>
      </c>
      <c r="D206" s="25">
        <f>D207</f>
        <v>17860054.06</v>
      </c>
    </row>
    <row r="207" spans="1:4" s="26" customFormat="1" ht="40.5">
      <c r="A207" s="37" t="s">
        <v>523</v>
      </c>
      <c r="B207" s="38" t="s">
        <v>75</v>
      </c>
      <c r="C207" s="27">
        <v>17154.48965</v>
      </c>
      <c r="D207" s="25">
        <v>17860054.06</v>
      </c>
    </row>
    <row r="208" spans="1:4" s="26" customFormat="1" ht="60.75">
      <c r="A208" s="37" t="s">
        <v>524</v>
      </c>
      <c r="B208" s="38" t="s">
        <v>77</v>
      </c>
      <c r="C208" s="27">
        <f>C209</f>
        <v>1097.35865</v>
      </c>
      <c r="D208" s="25">
        <f>D209</f>
        <v>4812.8</v>
      </c>
    </row>
    <row r="209" spans="1:4" s="26" customFormat="1" ht="60.75">
      <c r="A209" s="37" t="s">
        <v>525</v>
      </c>
      <c r="B209" s="38" t="s">
        <v>79</v>
      </c>
      <c r="C209" s="27">
        <f>C210</f>
        <v>1097.35865</v>
      </c>
      <c r="D209" s="25">
        <f>D210</f>
        <v>4812.8</v>
      </c>
    </row>
    <row r="210" spans="1:4" s="26" customFormat="1" ht="60.75">
      <c r="A210" s="37" t="s">
        <v>526</v>
      </c>
      <c r="B210" s="38" t="s">
        <v>81</v>
      </c>
      <c r="C210" s="27">
        <v>1097.35865</v>
      </c>
      <c r="D210" s="25">
        <v>4812.8</v>
      </c>
    </row>
    <row r="211" spans="1:4" s="26" customFormat="1" ht="23.25">
      <c r="A211" s="37" t="s">
        <v>527</v>
      </c>
      <c r="B211" s="38" t="s">
        <v>87</v>
      </c>
      <c r="C211" s="27">
        <f>C212</f>
        <v>625.45528</v>
      </c>
      <c r="D211" s="25">
        <f>D212</f>
        <v>14500</v>
      </c>
    </row>
    <row r="212" spans="1:4" s="26" customFormat="1" ht="23.25">
      <c r="A212" s="37" t="s">
        <v>528</v>
      </c>
      <c r="B212" s="38" t="s">
        <v>89</v>
      </c>
      <c r="C212" s="27">
        <f>C213</f>
        <v>625.45528</v>
      </c>
      <c r="D212" s="25">
        <f>D213</f>
        <v>14500</v>
      </c>
    </row>
    <row r="213" spans="1:4" s="26" customFormat="1" ht="40.5">
      <c r="A213" s="37" t="s">
        <v>529</v>
      </c>
      <c r="B213" s="38" t="s">
        <v>91</v>
      </c>
      <c r="C213" s="27">
        <v>625.45528</v>
      </c>
      <c r="D213" s="25">
        <v>14500</v>
      </c>
    </row>
    <row r="214" spans="1:4" s="26" customFormat="1" ht="23.25">
      <c r="A214" s="37" t="s">
        <v>530</v>
      </c>
      <c r="B214" s="38" t="s">
        <v>93</v>
      </c>
      <c r="C214" s="27">
        <f>C215+C217+C220</f>
        <v>74543.4613</v>
      </c>
      <c r="D214" s="25">
        <f>D215+D217+D220</f>
        <v>89592246.05</v>
      </c>
    </row>
    <row r="215" spans="1:4" s="26" customFormat="1" ht="23.25">
      <c r="A215" s="37" t="s">
        <v>531</v>
      </c>
      <c r="B215" s="38" t="s">
        <v>95</v>
      </c>
      <c r="C215" s="65">
        <f>C216</f>
        <v>2206.672</v>
      </c>
      <c r="D215" s="25">
        <f>D216</f>
        <v>2547431</v>
      </c>
    </row>
    <row r="216" spans="1:4" s="26" customFormat="1" ht="23.25">
      <c r="A216" s="37" t="s">
        <v>532</v>
      </c>
      <c r="B216" s="38" t="s">
        <v>97</v>
      </c>
      <c r="C216" s="65">
        <v>2206.672</v>
      </c>
      <c r="D216" s="25">
        <v>2547431</v>
      </c>
    </row>
    <row r="217" spans="1:4" s="26" customFormat="1" ht="60.75">
      <c r="A217" s="37" t="s">
        <v>533</v>
      </c>
      <c r="B217" s="38" t="s">
        <v>99</v>
      </c>
      <c r="C217" s="27">
        <f>C218+C219</f>
        <v>60757.59229</v>
      </c>
      <c r="D217" s="25">
        <f>D218</f>
        <v>74894140.7</v>
      </c>
    </row>
    <row r="218" spans="1:4" s="26" customFormat="1" ht="60.75">
      <c r="A218" s="37" t="s">
        <v>534</v>
      </c>
      <c r="B218" s="38" t="s">
        <v>101</v>
      </c>
      <c r="C218" s="27">
        <v>60627.64855</v>
      </c>
      <c r="D218" s="25">
        <v>74894140.7</v>
      </c>
    </row>
    <row r="219" spans="1:4" s="26" customFormat="1" ht="60.75">
      <c r="A219" s="37" t="s">
        <v>535</v>
      </c>
      <c r="B219" s="41" t="s">
        <v>536</v>
      </c>
      <c r="C219" s="27">
        <v>129.94374</v>
      </c>
      <c r="D219" s="25"/>
    </row>
    <row r="220" spans="1:4" s="26" customFormat="1" ht="40.5">
      <c r="A220" s="37" t="s">
        <v>537</v>
      </c>
      <c r="B220" s="38" t="s">
        <v>103</v>
      </c>
      <c r="C220" s="27">
        <f>C221</f>
        <v>11579.19701</v>
      </c>
      <c r="D220" s="25">
        <f>D221</f>
        <v>12150674.35</v>
      </c>
    </row>
    <row r="221" spans="1:4" s="26" customFormat="1" ht="23.25">
      <c r="A221" s="37" t="s">
        <v>538</v>
      </c>
      <c r="B221" s="38" t="s">
        <v>52</v>
      </c>
      <c r="C221" s="27">
        <f>C222</f>
        <v>11579.19701</v>
      </c>
      <c r="D221" s="25">
        <f>D222</f>
        <v>12150674.35</v>
      </c>
    </row>
    <row r="222" spans="1:4" s="26" customFormat="1" ht="40.5">
      <c r="A222" s="37" t="s">
        <v>539</v>
      </c>
      <c r="B222" s="38" t="s">
        <v>51</v>
      </c>
      <c r="C222" s="27">
        <v>11579.19701</v>
      </c>
      <c r="D222" s="25">
        <v>12150674.35</v>
      </c>
    </row>
    <row r="223" spans="1:4" s="26" customFormat="1" ht="23.25">
      <c r="A223" s="37" t="s">
        <v>540</v>
      </c>
      <c r="B223" s="38" t="s">
        <v>143</v>
      </c>
      <c r="C223" s="65">
        <f>C224</f>
        <v>-5.333</v>
      </c>
      <c r="D223" s="25">
        <f>D224</f>
        <v>8010.26</v>
      </c>
    </row>
    <row r="224" spans="1:4" s="26" customFormat="1" ht="23.25">
      <c r="A224" s="37" t="s">
        <v>541</v>
      </c>
      <c r="B224" s="38" t="s">
        <v>145</v>
      </c>
      <c r="C224" s="65">
        <f>C225</f>
        <v>-5.333</v>
      </c>
      <c r="D224" s="25">
        <f>D225</f>
        <v>8010.26</v>
      </c>
    </row>
    <row r="225" spans="1:4" s="26" customFormat="1" ht="23.25">
      <c r="A225" s="37" t="s">
        <v>542</v>
      </c>
      <c r="B225" s="38" t="s">
        <v>147</v>
      </c>
      <c r="C225" s="65">
        <v>-5.333</v>
      </c>
      <c r="D225" s="25">
        <v>8010.26</v>
      </c>
    </row>
    <row r="226" spans="1:4" s="26" customFormat="1" ht="23.25">
      <c r="A226" s="37" t="s">
        <v>543</v>
      </c>
      <c r="B226" s="43" t="s">
        <v>451</v>
      </c>
      <c r="C226" s="27">
        <f>C227</f>
        <v>21930.273149999997</v>
      </c>
      <c r="D226" s="25"/>
    </row>
    <row r="227" spans="1:4" s="26" customFormat="1" ht="23.25">
      <c r="A227" s="37" t="s">
        <v>544</v>
      </c>
      <c r="B227" s="43" t="s">
        <v>453</v>
      </c>
      <c r="C227" s="27">
        <f>C228+C237+C240</f>
        <v>21930.273149999997</v>
      </c>
      <c r="D227" s="25"/>
    </row>
    <row r="228" spans="1:4" s="26" customFormat="1" ht="40.5">
      <c r="A228" s="37" t="s">
        <v>545</v>
      </c>
      <c r="B228" s="38" t="s">
        <v>681</v>
      </c>
      <c r="C228" s="27">
        <f>C229+C231+C233+C235</f>
        <v>8011.45615</v>
      </c>
      <c r="D228" s="25"/>
    </row>
    <row r="229" spans="1:4" s="26" customFormat="1" ht="23.25">
      <c r="A229" s="37" t="s">
        <v>546</v>
      </c>
      <c r="B229" s="43" t="s">
        <v>547</v>
      </c>
      <c r="C229" s="27">
        <f>C230</f>
        <v>209.49093</v>
      </c>
      <c r="D229" s="25"/>
    </row>
    <row r="230" spans="1:4" s="26" customFormat="1" ht="23.25">
      <c r="A230" s="37" t="s">
        <v>548</v>
      </c>
      <c r="B230" s="43" t="s">
        <v>171</v>
      </c>
      <c r="C230" s="27">
        <v>209.49093</v>
      </c>
      <c r="D230" s="25"/>
    </row>
    <row r="231" spans="1:4" s="26" customFormat="1" ht="47.25" customHeight="1">
      <c r="A231" s="37" t="s">
        <v>53</v>
      </c>
      <c r="B231" s="43" t="s">
        <v>336</v>
      </c>
      <c r="C231" s="63">
        <f>C232</f>
        <v>7500</v>
      </c>
      <c r="D231" s="25"/>
    </row>
    <row r="232" spans="1:4" s="26" customFormat="1" ht="45.75" customHeight="1">
      <c r="A232" s="37" t="s">
        <v>54</v>
      </c>
      <c r="B232" s="43" t="s">
        <v>336</v>
      </c>
      <c r="C232" s="63">
        <v>7500</v>
      </c>
      <c r="D232" s="25"/>
    </row>
    <row r="233" spans="1:4" s="26" customFormat="1" ht="23.25">
      <c r="A233" s="37" t="s">
        <v>55</v>
      </c>
      <c r="B233" s="43" t="s">
        <v>337</v>
      </c>
      <c r="C233" s="27">
        <f>C234</f>
        <v>101.567</v>
      </c>
      <c r="D233" s="25"/>
    </row>
    <row r="234" spans="1:4" s="26" customFormat="1" ht="23.25">
      <c r="A234" s="37" t="s">
        <v>56</v>
      </c>
      <c r="B234" s="43" t="s">
        <v>337</v>
      </c>
      <c r="C234" s="27">
        <v>101.567</v>
      </c>
      <c r="D234" s="25"/>
    </row>
    <row r="235" spans="1:4" s="26" customFormat="1" ht="60.75">
      <c r="A235" s="37" t="s">
        <v>549</v>
      </c>
      <c r="B235" s="40" t="s">
        <v>189</v>
      </c>
      <c r="C235" s="27">
        <f>C236</f>
        <v>200.39822</v>
      </c>
      <c r="D235" s="25"/>
    </row>
    <row r="236" spans="1:4" s="26" customFormat="1" ht="40.5">
      <c r="A236" s="37" t="s">
        <v>550</v>
      </c>
      <c r="B236" s="40" t="s">
        <v>503</v>
      </c>
      <c r="C236" s="27">
        <v>200.39822</v>
      </c>
      <c r="D236" s="25"/>
    </row>
    <row r="237" spans="1:4" s="26" customFormat="1" ht="40.5">
      <c r="A237" s="37" t="s">
        <v>45</v>
      </c>
      <c r="B237" s="38" t="s">
        <v>680</v>
      </c>
      <c r="C237" s="63">
        <f>C238</f>
        <v>11430</v>
      </c>
      <c r="D237" s="25"/>
    </row>
    <row r="238" spans="1:4" s="26" customFormat="1" ht="60.75">
      <c r="A238" s="37" t="s">
        <v>551</v>
      </c>
      <c r="B238" s="40" t="s">
        <v>257</v>
      </c>
      <c r="C238" s="63">
        <f>C239</f>
        <v>11430</v>
      </c>
      <c r="D238" s="25"/>
    </row>
    <row r="239" spans="1:4" s="26" customFormat="1" ht="60.75">
      <c r="A239" s="37" t="s">
        <v>552</v>
      </c>
      <c r="B239" s="40" t="s">
        <v>259</v>
      </c>
      <c r="C239" s="63">
        <v>11430</v>
      </c>
      <c r="D239" s="25"/>
    </row>
    <row r="240" spans="1:4" s="26" customFormat="1" ht="23.25">
      <c r="A240" s="37" t="s">
        <v>57</v>
      </c>
      <c r="B240" s="38" t="s">
        <v>509</v>
      </c>
      <c r="C240" s="65">
        <f>C241</f>
        <v>2488.817</v>
      </c>
      <c r="D240" s="25"/>
    </row>
    <row r="241" spans="1:4" s="26" customFormat="1" ht="23.25">
      <c r="A241" s="37" t="s">
        <v>58</v>
      </c>
      <c r="B241" s="38" t="s">
        <v>275</v>
      </c>
      <c r="C241" s="65">
        <f>C242</f>
        <v>2488.817</v>
      </c>
      <c r="D241" s="25"/>
    </row>
    <row r="242" spans="1:4" s="26" customFormat="1" ht="23.25">
      <c r="A242" s="37" t="s">
        <v>59</v>
      </c>
      <c r="B242" s="38" t="s">
        <v>277</v>
      </c>
      <c r="C242" s="65">
        <v>2488.817</v>
      </c>
      <c r="D242" s="25"/>
    </row>
    <row r="243" spans="1:4" s="24" customFormat="1" ht="23.25">
      <c r="A243" s="34" t="s">
        <v>553</v>
      </c>
      <c r="B243" s="47" t="s">
        <v>554</v>
      </c>
      <c r="C243" s="29">
        <f>C244+C247</f>
        <v>82994.13265999999</v>
      </c>
      <c r="D243" s="23">
        <f>D244+D260</f>
        <v>1641314.47</v>
      </c>
    </row>
    <row r="244" spans="1:4" s="26" customFormat="1" ht="23.25">
      <c r="A244" s="37" t="s">
        <v>555</v>
      </c>
      <c r="B244" s="38" t="s">
        <v>87</v>
      </c>
      <c r="C244" s="27">
        <f>C245</f>
        <v>2574.70001</v>
      </c>
      <c r="D244" s="25">
        <f>D245</f>
        <v>1089689.27</v>
      </c>
    </row>
    <row r="245" spans="1:4" s="26" customFormat="1" ht="23.25">
      <c r="A245" s="37" t="s">
        <v>556</v>
      </c>
      <c r="B245" s="38" t="s">
        <v>89</v>
      </c>
      <c r="C245" s="27">
        <f>C246</f>
        <v>2574.70001</v>
      </c>
      <c r="D245" s="25">
        <f>D246</f>
        <v>1089689.27</v>
      </c>
    </row>
    <row r="246" spans="1:4" s="26" customFormat="1" ht="40.5">
      <c r="A246" s="37" t="s">
        <v>557</v>
      </c>
      <c r="B246" s="38" t="s">
        <v>91</v>
      </c>
      <c r="C246" s="27">
        <v>2574.70001</v>
      </c>
      <c r="D246" s="25">
        <v>1089689.27</v>
      </c>
    </row>
    <row r="247" spans="1:4" s="26" customFormat="1" ht="23.25">
      <c r="A247" s="37" t="s">
        <v>558</v>
      </c>
      <c r="B247" s="43" t="s">
        <v>451</v>
      </c>
      <c r="C247" s="27">
        <f>C248+C260</f>
        <v>80419.43264999999</v>
      </c>
      <c r="D247" s="25"/>
    </row>
    <row r="248" spans="1:4" s="26" customFormat="1" ht="23.25">
      <c r="A248" s="37" t="s">
        <v>559</v>
      </c>
      <c r="B248" s="43" t="s">
        <v>453</v>
      </c>
      <c r="C248" s="27">
        <f>C249</f>
        <v>79813.15271</v>
      </c>
      <c r="D248" s="25"/>
    </row>
    <row r="249" spans="1:4" s="26" customFormat="1" ht="40.5">
      <c r="A249" s="37" t="s">
        <v>61</v>
      </c>
      <c r="B249" s="38" t="s">
        <v>680</v>
      </c>
      <c r="C249" s="27">
        <f>C250+C252+C254+C256+C258</f>
        <v>79813.15271</v>
      </c>
      <c r="D249" s="25"/>
    </row>
    <row r="250" spans="1:4" s="26" customFormat="1" ht="40.5">
      <c r="A250" s="37" t="s">
        <v>560</v>
      </c>
      <c r="B250" s="41" t="s">
        <v>213</v>
      </c>
      <c r="C250" s="27">
        <f>C251</f>
        <v>10734.35371</v>
      </c>
      <c r="D250" s="25"/>
    </row>
    <row r="251" spans="1:4" s="26" customFormat="1" ht="40.5">
      <c r="A251" s="37" t="s">
        <v>561</v>
      </c>
      <c r="B251" s="40" t="s">
        <v>215</v>
      </c>
      <c r="C251" s="27">
        <v>10734.35371</v>
      </c>
      <c r="D251" s="25"/>
    </row>
    <row r="252" spans="1:4" s="26" customFormat="1" ht="40.5">
      <c r="A252" s="37" t="s">
        <v>562</v>
      </c>
      <c r="B252" s="40" t="s">
        <v>563</v>
      </c>
      <c r="C252" s="27">
        <f>C253</f>
        <v>19.28207</v>
      </c>
      <c r="D252" s="25"/>
    </row>
    <row r="253" spans="1:4" s="26" customFormat="1" ht="40.5">
      <c r="A253" s="37" t="s">
        <v>564</v>
      </c>
      <c r="B253" s="40" t="s">
        <v>565</v>
      </c>
      <c r="C253" s="27">
        <v>19.28207</v>
      </c>
      <c r="D253" s="25"/>
    </row>
    <row r="254" spans="1:4" s="26" customFormat="1" ht="40.5">
      <c r="A254" s="37" t="s">
        <v>566</v>
      </c>
      <c r="B254" s="40" t="s">
        <v>249</v>
      </c>
      <c r="C254" s="63">
        <f>C255</f>
        <v>34636</v>
      </c>
      <c r="D254" s="25"/>
    </row>
    <row r="255" spans="1:4" s="26" customFormat="1" ht="40.5">
      <c r="A255" s="37" t="s">
        <v>567</v>
      </c>
      <c r="B255" s="41" t="s">
        <v>251</v>
      </c>
      <c r="C255" s="63">
        <v>34636</v>
      </c>
      <c r="D255" s="25"/>
    </row>
    <row r="256" spans="1:4" s="26" customFormat="1" ht="47.25" customHeight="1">
      <c r="A256" s="37" t="s">
        <v>568</v>
      </c>
      <c r="B256" s="38" t="s">
        <v>253</v>
      </c>
      <c r="C256" s="65">
        <f>C257</f>
        <v>31641.885</v>
      </c>
      <c r="D256" s="25"/>
    </row>
    <row r="257" spans="1:4" s="26" customFormat="1" ht="40.5">
      <c r="A257" s="37" t="s">
        <v>569</v>
      </c>
      <c r="B257" s="38" t="s">
        <v>255</v>
      </c>
      <c r="C257" s="65">
        <v>31641.885</v>
      </c>
      <c r="D257" s="25"/>
    </row>
    <row r="258" spans="1:4" s="26" customFormat="1" ht="60.75">
      <c r="A258" s="37" t="s">
        <v>570</v>
      </c>
      <c r="B258" s="40" t="s">
        <v>571</v>
      </c>
      <c r="C258" s="27">
        <f>C259</f>
        <v>2781.63193</v>
      </c>
      <c r="D258" s="25"/>
    </row>
    <row r="259" spans="1:4" s="26" customFormat="1" ht="60.75">
      <c r="A259" s="37" t="s">
        <v>572</v>
      </c>
      <c r="B259" s="41" t="s">
        <v>573</v>
      </c>
      <c r="C259" s="27">
        <v>2781.63193</v>
      </c>
      <c r="D259" s="25"/>
    </row>
    <row r="260" spans="1:4" s="26" customFormat="1" ht="23.25">
      <c r="A260" s="37" t="s">
        <v>574</v>
      </c>
      <c r="B260" s="43" t="s">
        <v>279</v>
      </c>
      <c r="C260" s="27">
        <f>C261</f>
        <v>606.27994</v>
      </c>
      <c r="D260" s="25">
        <f>D261</f>
        <v>551625.2</v>
      </c>
    </row>
    <row r="261" spans="1:4" s="26" customFormat="1" ht="23.25">
      <c r="A261" s="37" t="s">
        <v>575</v>
      </c>
      <c r="B261" s="38" t="s">
        <v>281</v>
      </c>
      <c r="C261" s="27">
        <v>606.27994</v>
      </c>
      <c r="D261" s="25">
        <v>551625.2</v>
      </c>
    </row>
    <row r="262" spans="1:4" s="24" customFormat="1" ht="23.25">
      <c r="A262" s="34" t="s">
        <v>576</v>
      </c>
      <c r="B262" s="47" t="s">
        <v>577</v>
      </c>
      <c r="C262" s="29">
        <f>C266+C263</f>
        <v>165299.50569999998</v>
      </c>
      <c r="D262" s="23">
        <f>D263+D277</f>
        <v>48785815.95</v>
      </c>
    </row>
    <row r="263" spans="1:4" s="26" customFormat="1" ht="23.25">
      <c r="A263" s="37" t="s">
        <v>578</v>
      </c>
      <c r="B263" s="38" t="s">
        <v>87</v>
      </c>
      <c r="C263" s="27">
        <f>C264</f>
        <v>87993.28029</v>
      </c>
      <c r="D263" s="25">
        <f>D264</f>
        <v>45243124.95</v>
      </c>
    </row>
    <row r="264" spans="1:4" s="26" customFormat="1" ht="23.25">
      <c r="A264" s="37" t="s">
        <v>579</v>
      </c>
      <c r="B264" s="38" t="s">
        <v>89</v>
      </c>
      <c r="C264" s="27">
        <f>C265</f>
        <v>87993.28029</v>
      </c>
      <c r="D264" s="25">
        <f>D265</f>
        <v>45243124.95</v>
      </c>
    </row>
    <row r="265" spans="1:4" s="26" customFormat="1" ht="40.5">
      <c r="A265" s="37" t="s">
        <v>580</v>
      </c>
      <c r="B265" s="38" t="s">
        <v>91</v>
      </c>
      <c r="C265" s="27">
        <v>87993.28029</v>
      </c>
      <c r="D265" s="25">
        <v>45243124.95</v>
      </c>
    </row>
    <row r="266" spans="1:4" s="26" customFormat="1" ht="23.25">
      <c r="A266" s="37" t="s">
        <v>581</v>
      </c>
      <c r="B266" s="43" t="s">
        <v>451</v>
      </c>
      <c r="C266" s="27">
        <f>C267+C277</f>
        <v>77306.22541</v>
      </c>
      <c r="D266" s="25"/>
    </row>
    <row r="267" spans="1:4" s="26" customFormat="1" ht="23.25">
      <c r="A267" s="37" t="s">
        <v>582</v>
      </c>
      <c r="B267" s="43" t="s">
        <v>453</v>
      </c>
      <c r="C267" s="27">
        <f>C268</f>
        <v>56712.627779999995</v>
      </c>
      <c r="D267" s="25"/>
    </row>
    <row r="268" spans="1:4" s="26" customFormat="1" ht="40.5">
      <c r="A268" s="37" t="s">
        <v>60</v>
      </c>
      <c r="B268" s="38" t="s">
        <v>680</v>
      </c>
      <c r="C268" s="27">
        <f>C269+C271+C273+C275</f>
        <v>56712.627779999995</v>
      </c>
      <c r="D268" s="25"/>
    </row>
    <row r="269" spans="1:4" s="26" customFormat="1" ht="40.5">
      <c r="A269" s="37" t="s">
        <v>583</v>
      </c>
      <c r="B269" s="40" t="s">
        <v>241</v>
      </c>
      <c r="C269" s="27">
        <f>C270</f>
        <v>821.55978</v>
      </c>
      <c r="D269" s="25"/>
    </row>
    <row r="270" spans="1:4" s="26" customFormat="1" ht="40.5">
      <c r="A270" s="37" t="s">
        <v>584</v>
      </c>
      <c r="B270" s="40" t="s">
        <v>243</v>
      </c>
      <c r="C270" s="27">
        <v>821.55978</v>
      </c>
      <c r="D270" s="25"/>
    </row>
    <row r="271" spans="1:4" s="26" customFormat="1" ht="40.5">
      <c r="A271" s="37" t="s">
        <v>585</v>
      </c>
      <c r="B271" s="40" t="s">
        <v>245</v>
      </c>
      <c r="C271" s="27">
        <f>C272</f>
        <v>10786.068</v>
      </c>
      <c r="D271" s="25"/>
    </row>
    <row r="272" spans="1:4" s="26" customFormat="1" ht="42.75" customHeight="1">
      <c r="A272" s="37" t="s">
        <v>586</v>
      </c>
      <c r="B272" s="40" t="s">
        <v>587</v>
      </c>
      <c r="C272" s="27">
        <v>10786.068</v>
      </c>
      <c r="D272" s="25"/>
    </row>
    <row r="273" spans="1:4" s="26" customFormat="1" ht="40.5">
      <c r="A273" s="37" t="s">
        <v>588</v>
      </c>
      <c r="B273" s="40" t="s">
        <v>589</v>
      </c>
      <c r="C273" s="63">
        <f>C274</f>
        <v>28503</v>
      </c>
      <c r="D273" s="25"/>
    </row>
    <row r="274" spans="1:4" s="26" customFormat="1" ht="40.5">
      <c r="A274" s="37" t="s">
        <v>590</v>
      </c>
      <c r="B274" s="40" t="s">
        <v>591</v>
      </c>
      <c r="C274" s="63">
        <v>28503</v>
      </c>
      <c r="D274" s="25"/>
    </row>
    <row r="275" spans="1:4" s="26" customFormat="1" ht="60.75">
      <c r="A275" s="37" t="s">
        <v>592</v>
      </c>
      <c r="B275" s="40" t="s">
        <v>265</v>
      </c>
      <c r="C275" s="63">
        <f>C276</f>
        <v>16602</v>
      </c>
      <c r="D275" s="25"/>
    </row>
    <row r="276" spans="1:4" s="26" customFormat="1" ht="60.75">
      <c r="A276" s="37" t="s">
        <v>593</v>
      </c>
      <c r="B276" s="40" t="s">
        <v>594</v>
      </c>
      <c r="C276" s="63">
        <v>16602</v>
      </c>
      <c r="D276" s="25"/>
    </row>
    <row r="277" spans="1:4" s="26" customFormat="1" ht="23.25">
      <c r="A277" s="37" t="s">
        <v>595</v>
      </c>
      <c r="B277" s="38" t="s">
        <v>279</v>
      </c>
      <c r="C277" s="27">
        <f>C278</f>
        <v>20593.59763</v>
      </c>
      <c r="D277" s="25">
        <f>D278</f>
        <v>3542691</v>
      </c>
    </row>
    <row r="278" spans="1:4" s="26" customFormat="1" ht="23.25">
      <c r="A278" s="37" t="s">
        <v>596</v>
      </c>
      <c r="B278" s="38" t="s">
        <v>281</v>
      </c>
      <c r="C278" s="27">
        <v>20593.59763</v>
      </c>
      <c r="D278" s="25">
        <v>3542691</v>
      </c>
    </row>
    <row r="279" spans="1:4" s="24" customFormat="1" ht="23.25">
      <c r="A279" s="34" t="s">
        <v>597</v>
      </c>
      <c r="B279" s="47" t="s">
        <v>598</v>
      </c>
      <c r="C279" s="29">
        <f>C280+C283</f>
        <v>125966.73752</v>
      </c>
      <c r="D279" s="23" t="e">
        <f>D280+#REF!</f>
        <v>#REF!</v>
      </c>
    </row>
    <row r="280" spans="1:4" s="26" customFormat="1" ht="23.25">
      <c r="A280" s="37" t="s">
        <v>599</v>
      </c>
      <c r="B280" s="38" t="s">
        <v>87</v>
      </c>
      <c r="C280" s="27">
        <f>C281</f>
        <v>31445.31886</v>
      </c>
      <c r="D280" s="25">
        <f>D281</f>
        <v>31223594.7</v>
      </c>
    </row>
    <row r="281" spans="1:4" s="26" customFormat="1" ht="23.25">
      <c r="A281" s="37" t="s">
        <v>600</v>
      </c>
      <c r="B281" s="38" t="s">
        <v>89</v>
      </c>
      <c r="C281" s="27">
        <f>C282</f>
        <v>31445.31886</v>
      </c>
      <c r="D281" s="25">
        <f>D282</f>
        <v>31223594.7</v>
      </c>
    </row>
    <row r="282" spans="1:4" s="26" customFormat="1" ht="40.5">
      <c r="A282" s="37" t="s">
        <v>601</v>
      </c>
      <c r="B282" s="38" t="s">
        <v>91</v>
      </c>
      <c r="C282" s="27">
        <v>31445.31886</v>
      </c>
      <c r="D282" s="25">
        <f>1152197.88+30071396.82</f>
        <v>31223594.7</v>
      </c>
    </row>
    <row r="283" spans="1:4" s="26" customFormat="1" ht="23.25">
      <c r="A283" s="37" t="s">
        <v>602</v>
      </c>
      <c r="B283" s="43" t="s">
        <v>451</v>
      </c>
      <c r="C283" s="27">
        <f>C284+C296</f>
        <v>94521.41866</v>
      </c>
      <c r="D283" s="25"/>
    </row>
    <row r="284" spans="1:4" s="26" customFormat="1" ht="23.25">
      <c r="A284" s="37" t="s">
        <v>603</v>
      </c>
      <c r="B284" s="43" t="s">
        <v>453</v>
      </c>
      <c r="C284" s="27">
        <f>C285+C290+C293</f>
        <v>94554.81625999999</v>
      </c>
      <c r="D284" s="25"/>
    </row>
    <row r="285" spans="1:4" s="26" customFormat="1" ht="40.5">
      <c r="A285" s="37" t="s">
        <v>62</v>
      </c>
      <c r="B285" s="38" t="s">
        <v>681</v>
      </c>
      <c r="C285" s="27">
        <f>C286+C288</f>
        <v>6418.89726</v>
      </c>
      <c r="D285" s="25"/>
    </row>
    <row r="286" spans="1:4" s="26" customFormat="1" ht="45" customHeight="1">
      <c r="A286" s="37" t="s">
        <v>604</v>
      </c>
      <c r="B286" s="40" t="s">
        <v>181</v>
      </c>
      <c r="C286" s="27">
        <f>C287</f>
        <v>6068.99726</v>
      </c>
      <c r="D286" s="25"/>
    </row>
    <row r="287" spans="1:4" s="26" customFormat="1" ht="45" customHeight="1">
      <c r="A287" s="37" t="s">
        <v>613</v>
      </c>
      <c r="B287" s="40" t="s">
        <v>614</v>
      </c>
      <c r="C287" s="27">
        <v>6068.99726</v>
      </c>
      <c r="D287" s="25"/>
    </row>
    <row r="288" spans="1:4" s="26" customFormat="1" ht="34.5" customHeight="1">
      <c r="A288" s="37" t="s">
        <v>63</v>
      </c>
      <c r="B288" s="56" t="s">
        <v>205</v>
      </c>
      <c r="C288" s="67">
        <f>C289</f>
        <v>349.9</v>
      </c>
      <c r="D288" s="25"/>
    </row>
    <row r="289" spans="1:4" s="26" customFormat="1" ht="34.5" customHeight="1">
      <c r="A289" s="37" t="s">
        <v>64</v>
      </c>
      <c r="B289" s="56" t="s">
        <v>205</v>
      </c>
      <c r="C289" s="67">
        <v>349.9</v>
      </c>
      <c r="D289" s="25"/>
    </row>
    <row r="290" spans="1:4" s="26" customFormat="1" ht="43.5" customHeight="1">
      <c r="A290" s="37" t="s">
        <v>65</v>
      </c>
      <c r="B290" s="38" t="s">
        <v>680</v>
      </c>
      <c r="C290" s="63">
        <f>C291</f>
        <v>332</v>
      </c>
      <c r="D290" s="25"/>
    </row>
    <row r="291" spans="1:4" s="26" customFormat="1" ht="41.25" customHeight="1">
      <c r="A291" s="37" t="s">
        <v>615</v>
      </c>
      <c r="B291" s="38" t="s">
        <v>253</v>
      </c>
      <c r="C291" s="63">
        <f>C292</f>
        <v>332</v>
      </c>
      <c r="D291" s="25"/>
    </row>
    <row r="292" spans="1:4" s="26" customFormat="1" ht="40.5">
      <c r="A292" s="37" t="s">
        <v>616</v>
      </c>
      <c r="B292" s="38" t="s">
        <v>255</v>
      </c>
      <c r="C292" s="63">
        <v>332</v>
      </c>
      <c r="D292" s="25"/>
    </row>
    <row r="293" spans="1:4" s="26" customFormat="1" ht="23.25">
      <c r="A293" s="37" t="s">
        <v>66</v>
      </c>
      <c r="B293" s="38" t="s">
        <v>509</v>
      </c>
      <c r="C293" s="27">
        <f>C294+C295</f>
        <v>87803.919</v>
      </c>
      <c r="D293" s="25"/>
    </row>
    <row r="294" spans="1:4" s="26" customFormat="1" ht="66.75" customHeight="1">
      <c r="A294" s="37" t="s">
        <v>67</v>
      </c>
      <c r="B294" s="38" t="s">
        <v>334</v>
      </c>
      <c r="C294" s="63">
        <v>87634</v>
      </c>
      <c r="D294" s="25"/>
    </row>
    <row r="295" spans="1:4" s="26" customFormat="1" ht="72.75" customHeight="1">
      <c r="A295" s="37" t="s">
        <v>68</v>
      </c>
      <c r="B295" s="38" t="s">
        <v>335</v>
      </c>
      <c r="C295" s="27">
        <v>169.919</v>
      </c>
      <c r="D295" s="25"/>
    </row>
    <row r="296" spans="1:4" s="26" customFormat="1" ht="23.25">
      <c r="A296" s="37" t="s">
        <v>69</v>
      </c>
      <c r="B296" s="43" t="s">
        <v>153</v>
      </c>
      <c r="C296" s="27">
        <f>C297</f>
        <v>-33.3976</v>
      </c>
      <c r="D296" s="25"/>
    </row>
    <row r="297" spans="1:4" s="26" customFormat="1" ht="23.25">
      <c r="A297" s="37" t="s">
        <v>70</v>
      </c>
      <c r="B297" s="38" t="s">
        <v>155</v>
      </c>
      <c r="C297" s="27">
        <v>-33.3976</v>
      </c>
      <c r="D297" s="25"/>
    </row>
    <row r="298" spans="1:4" s="24" customFormat="1" ht="23.25">
      <c r="A298" s="34" t="s">
        <v>617</v>
      </c>
      <c r="B298" s="47" t="s">
        <v>618</v>
      </c>
      <c r="C298" s="29">
        <f>C299+C302</f>
        <v>17445.55705</v>
      </c>
      <c r="D298" s="23">
        <f>D299+D309</f>
        <v>8537372.15</v>
      </c>
    </row>
    <row r="299" spans="1:4" s="26" customFormat="1" ht="23.25">
      <c r="A299" s="37" t="s">
        <v>619</v>
      </c>
      <c r="B299" s="38" t="s">
        <v>87</v>
      </c>
      <c r="C299" s="27">
        <f>C300</f>
        <v>12279.69329</v>
      </c>
      <c r="D299" s="25">
        <f>D300</f>
        <v>7866846.15</v>
      </c>
    </row>
    <row r="300" spans="1:4" s="26" customFormat="1" ht="23.25">
      <c r="A300" s="37" t="s">
        <v>620</v>
      </c>
      <c r="B300" s="38" t="s">
        <v>89</v>
      </c>
      <c r="C300" s="27">
        <f>C301</f>
        <v>12279.69329</v>
      </c>
      <c r="D300" s="25">
        <f>D301</f>
        <v>7866846.15</v>
      </c>
    </row>
    <row r="301" spans="1:4" s="26" customFormat="1" ht="40.5">
      <c r="A301" s="37" t="s">
        <v>621</v>
      </c>
      <c r="B301" s="38" t="s">
        <v>91</v>
      </c>
      <c r="C301" s="27">
        <v>12279.69329</v>
      </c>
      <c r="D301" s="25">
        <v>7866846.15</v>
      </c>
    </row>
    <row r="302" spans="1:4" s="26" customFormat="1" ht="23.25">
      <c r="A302" s="37" t="s">
        <v>622</v>
      </c>
      <c r="B302" s="43" t="s">
        <v>451</v>
      </c>
      <c r="C302" s="27">
        <f>C303+C309</f>
        <v>5165.86376</v>
      </c>
      <c r="D302" s="25"/>
    </row>
    <row r="303" spans="1:4" s="26" customFormat="1" ht="23.25">
      <c r="A303" s="37" t="s">
        <v>623</v>
      </c>
      <c r="B303" s="43" t="s">
        <v>453</v>
      </c>
      <c r="C303" s="27">
        <f>C304+C306</f>
        <v>1006.14376</v>
      </c>
      <c r="D303" s="25"/>
    </row>
    <row r="304" spans="1:4" s="26" customFormat="1" ht="23.25">
      <c r="A304" s="37" t="s">
        <v>624</v>
      </c>
      <c r="B304" s="38" t="s">
        <v>203</v>
      </c>
      <c r="C304" s="27">
        <f>C305</f>
        <v>804.14376</v>
      </c>
      <c r="D304" s="25"/>
    </row>
    <row r="305" spans="1:4" s="26" customFormat="1" ht="23.25">
      <c r="A305" s="37" t="s">
        <v>625</v>
      </c>
      <c r="B305" s="38" t="s">
        <v>205</v>
      </c>
      <c r="C305" s="27">
        <v>804.14376</v>
      </c>
      <c r="D305" s="25"/>
    </row>
    <row r="306" spans="1:4" s="26" customFormat="1" ht="23.25">
      <c r="A306" s="37" t="s">
        <v>66</v>
      </c>
      <c r="B306" s="38" t="s">
        <v>509</v>
      </c>
      <c r="C306" s="63">
        <f>C307</f>
        <v>202</v>
      </c>
      <c r="D306" s="25"/>
    </row>
    <row r="307" spans="1:4" s="26" customFormat="1" ht="40.5">
      <c r="A307" s="37" t="s">
        <v>626</v>
      </c>
      <c r="B307" s="40" t="s">
        <v>627</v>
      </c>
      <c r="C307" s="63">
        <f>C308</f>
        <v>202</v>
      </c>
      <c r="D307" s="25"/>
    </row>
    <row r="308" spans="1:4" s="26" customFormat="1" ht="60.75">
      <c r="A308" s="37" t="s">
        <v>628</v>
      </c>
      <c r="B308" s="40" t="s">
        <v>629</v>
      </c>
      <c r="C308" s="63">
        <v>202</v>
      </c>
      <c r="D308" s="25"/>
    </row>
    <row r="309" spans="1:4" s="26" customFormat="1" ht="23.25">
      <c r="A309" s="37" t="s">
        <v>630</v>
      </c>
      <c r="B309" s="38" t="s">
        <v>279</v>
      </c>
      <c r="C309" s="27">
        <f>C310</f>
        <v>4159.72</v>
      </c>
      <c r="D309" s="25">
        <f>D310</f>
        <v>670526</v>
      </c>
    </row>
    <row r="310" spans="1:4" s="26" customFormat="1" ht="23.25">
      <c r="A310" s="37" t="s">
        <v>631</v>
      </c>
      <c r="B310" s="38" t="s">
        <v>281</v>
      </c>
      <c r="C310" s="27">
        <v>4159.72</v>
      </c>
      <c r="D310" s="25">
        <v>670526</v>
      </c>
    </row>
    <row r="311" spans="1:4" s="24" customFormat="1" ht="23.25">
      <c r="A311" s="34" t="s">
        <v>632</v>
      </c>
      <c r="B311" s="47" t="s">
        <v>633</v>
      </c>
      <c r="C311" s="29">
        <f>C312+C315</f>
        <v>14372.21878</v>
      </c>
      <c r="D311" s="23">
        <f>D312+D315</f>
        <v>10460100.21</v>
      </c>
    </row>
    <row r="312" spans="1:4" s="26" customFormat="1" ht="23.25">
      <c r="A312" s="37" t="s">
        <v>634</v>
      </c>
      <c r="B312" s="38" t="s">
        <v>87</v>
      </c>
      <c r="C312" s="27">
        <f>C313</f>
        <v>14349.21878</v>
      </c>
      <c r="D312" s="25">
        <f>D313</f>
        <v>10400100.21</v>
      </c>
    </row>
    <row r="313" spans="1:4" s="26" customFormat="1" ht="23.25">
      <c r="A313" s="37" t="s">
        <v>635</v>
      </c>
      <c r="B313" s="38" t="s">
        <v>89</v>
      </c>
      <c r="C313" s="27">
        <f>C314</f>
        <v>14349.21878</v>
      </c>
      <c r="D313" s="25">
        <f>D314</f>
        <v>10400100.21</v>
      </c>
    </row>
    <row r="314" spans="1:4" s="26" customFormat="1" ht="40.5">
      <c r="A314" s="37" t="s">
        <v>636</v>
      </c>
      <c r="B314" s="38" t="s">
        <v>91</v>
      </c>
      <c r="C314" s="27">
        <v>14349.21878</v>
      </c>
      <c r="D314" s="25">
        <v>10400100.21</v>
      </c>
    </row>
    <row r="315" spans="1:4" s="26" customFormat="1" ht="23.25">
      <c r="A315" s="37" t="s">
        <v>637</v>
      </c>
      <c r="B315" s="38" t="s">
        <v>279</v>
      </c>
      <c r="C315" s="63">
        <f>C316</f>
        <v>23</v>
      </c>
      <c r="D315" s="25">
        <f>D316</f>
        <v>60000</v>
      </c>
    </row>
    <row r="316" spans="1:4" s="26" customFormat="1" ht="23.25">
      <c r="A316" s="37" t="s">
        <v>638</v>
      </c>
      <c r="B316" s="38" t="s">
        <v>281</v>
      </c>
      <c r="C316" s="63">
        <v>23</v>
      </c>
      <c r="D316" s="25">
        <v>60000</v>
      </c>
    </row>
    <row r="317" spans="1:4" s="24" customFormat="1" ht="23.25">
      <c r="A317" s="34" t="s">
        <v>639</v>
      </c>
      <c r="B317" s="47" t="s">
        <v>640</v>
      </c>
      <c r="C317" s="29">
        <f>C318+C321</f>
        <v>13346.89807</v>
      </c>
      <c r="D317" s="23">
        <f>D318+D321</f>
        <v>1644907.24</v>
      </c>
    </row>
    <row r="318" spans="1:4" s="26" customFormat="1" ht="23.25">
      <c r="A318" s="37" t="s">
        <v>641</v>
      </c>
      <c r="B318" s="38" t="s">
        <v>87</v>
      </c>
      <c r="C318" s="27">
        <f>C319</f>
        <v>5816.83807</v>
      </c>
      <c r="D318" s="25">
        <f>D319</f>
        <v>1039807.24</v>
      </c>
    </row>
    <row r="319" spans="1:4" s="26" customFormat="1" ht="23.25">
      <c r="A319" s="37" t="s">
        <v>643</v>
      </c>
      <c r="B319" s="38" t="s">
        <v>89</v>
      </c>
      <c r="C319" s="27">
        <f>C320</f>
        <v>5816.83807</v>
      </c>
      <c r="D319" s="25">
        <f>D320</f>
        <v>1039807.24</v>
      </c>
    </row>
    <row r="320" spans="1:4" s="26" customFormat="1" ht="40.5">
      <c r="A320" s="37" t="s">
        <v>644</v>
      </c>
      <c r="B320" s="38" t="s">
        <v>91</v>
      </c>
      <c r="C320" s="27">
        <v>5816.83807</v>
      </c>
      <c r="D320" s="25">
        <v>1039807.24</v>
      </c>
    </row>
    <row r="321" spans="1:4" s="26" customFormat="1" ht="23.25">
      <c r="A321" s="37" t="s">
        <v>645</v>
      </c>
      <c r="B321" s="38" t="s">
        <v>279</v>
      </c>
      <c r="C321" s="71">
        <f>C322</f>
        <v>7530.06</v>
      </c>
      <c r="D321" s="25">
        <f>D322</f>
        <v>605100</v>
      </c>
    </row>
    <row r="322" spans="1:4" s="26" customFormat="1" ht="23.25">
      <c r="A322" s="37" t="s">
        <v>646</v>
      </c>
      <c r="B322" s="38" t="s">
        <v>281</v>
      </c>
      <c r="C322" s="71">
        <v>7530.06</v>
      </c>
      <c r="D322" s="25">
        <v>605100</v>
      </c>
    </row>
    <row r="323" spans="1:4" s="24" customFormat="1" ht="23.25">
      <c r="A323" s="34" t="s">
        <v>647</v>
      </c>
      <c r="B323" s="47" t="s">
        <v>648</v>
      </c>
      <c r="C323" s="72">
        <f aca="true" t="shared" si="7" ref="C323:D325">C324</f>
        <v>3237.16</v>
      </c>
      <c r="D323" s="23">
        <f t="shared" si="7"/>
        <v>3681125.35</v>
      </c>
    </row>
    <row r="324" spans="1:4" s="26" customFormat="1" ht="23.25">
      <c r="A324" s="37" t="s">
        <v>649</v>
      </c>
      <c r="B324" s="38" t="s">
        <v>87</v>
      </c>
      <c r="C324" s="71">
        <f t="shared" si="7"/>
        <v>3237.16</v>
      </c>
      <c r="D324" s="25">
        <f t="shared" si="7"/>
        <v>3681125.35</v>
      </c>
    </row>
    <row r="325" spans="1:4" s="26" customFormat="1" ht="23.25">
      <c r="A325" s="37" t="s">
        <v>650</v>
      </c>
      <c r="B325" s="38" t="s">
        <v>89</v>
      </c>
      <c r="C325" s="71">
        <f t="shared" si="7"/>
        <v>3237.16</v>
      </c>
      <c r="D325" s="25">
        <f t="shared" si="7"/>
        <v>3681125.35</v>
      </c>
    </row>
    <row r="326" spans="1:4" s="26" customFormat="1" ht="40.5">
      <c r="A326" s="37" t="s">
        <v>651</v>
      </c>
      <c r="B326" s="38" t="s">
        <v>91</v>
      </c>
      <c r="C326" s="71">
        <v>3237.16</v>
      </c>
      <c r="D326" s="25">
        <v>3681125.35</v>
      </c>
    </row>
    <row r="327" spans="1:4" s="24" customFormat="1" ht="46.5">
      <c r="A327" s="34" t="s">
        <v>652</v>
      </c>
      <c r="B327" s="48" t="s">
        <v>653</v>
      </c>
      <c r="C327" s="29">
        <f>C328+C331</f>
        <v>146.09612</v>
      </c>
      <c r="D327" s="23" t="e">
        <f>#REF!+D331</f>
        <v>#REF!</v>
      </c>
    </row>
    <row r="328" spans="1:4" s="24" customFormat="1" ht="23.25">
      <c r="A328" s="37" t="s">
        <v>605</v>
      </c>
      <c r="B328" s="38" t="s">
        <v>109</v>
      </c>
      <c r="C328" s="29">
        <f>C329</f>
        <v>10.09612</v>
      </c>
      <c r="D328" s="23"/>
    </row>
    <row r="329" spans="1:4" s="24" customFormat="1" ht="23.25">
      <c r="A329" s="37" t="s">
        <v>612</v>
      </c>
      <c r="B329" s="38" t="s">
        <v>610</v>
      </c>
      <c r="C329" s="27">
        <f>C330</f>
        <v>10.09612</v>
      </c>
      <c r="D329" s="23"/>
    </row>
    <row r="330" spans="1:4" s="24" customFormat="1" ht="40.5">
      <c r="A330" s="37" t="s">
        <v>606</v>
      </c>
      <c r="B330" s="38" t="s">
        <v>611</v>
      </c>
      <c r="C330" s="27">
        <v>10.09612</v>
      </c>
      <c r="D330" s="23"/>
    </row>
    <row r="331" spans="1:4" s="26" customFormat="1" ht="23.25">
      <c r="A331" s="37" t="s">
        <v>654</v>
      </c>
      <c r="B331" s="38" t="s">
        <v>279</v>
      </c>
      <c r="C331" s="63">
        <f>C332</f>
        <v>136</v>
      </c>
      <c r="D331" s="25">
        <f>D332</f>
        <v>82070</v>
      </c>
    </row>
    <row r="332" spans="1:4" s="26" customFormat="1" ht="23.25">
      <c r="A332" s="37" t="s">
        <v>655</v>
      </c>
      <c r="B332" s="38" t="s">
        <v>281</v>
      </c>
      <c r="C332" s="63">
        <v>136</v>
      </c>
      <c r="D332" s="25">
        <v>82070</v>
      </c>
    </row>
    <row r="333" spans="1:4" s="24" customFormat="1" ht="46.5">
      <c r="A333" s="34" t="s">
        <v>656</v>
      </c>
      <c r="B333" s="48" t="s">
        <v>657</v>
      </c>
      <c r="C333" s="68">
        <f>C334</f>
        <v>4</v>
      </c>
      <c r="D333" s="23" t="e">
        <f>D334</f>
        <v>#REF!</v>
      </c>
    </row>
    <row r="334" spans="1:4" s="26" customFormat="1" ht="23.25">
      <c r="A334" s="37" t="s">
        <v>658</v>
      </c>
      <c r="B334" s="38" t="s">
        <v>279</v>
      </c>
      <c r="C334" s="63">
        <f>C335</f>
        <v>4</v>
      </c>
      <c r="D334" s="25" t="e">
        <f>D335</f>
        <v>#REF!</v>
      </c>
    </row>
    <row r="335" spans="1:4" s="26" customFormat="1" ht="23.25">
      <c r="A335" s="37" t="s">
        <v>659</v>
      </c>
      <c r="B335" s="38" t="s">
        <v>281</v>
      </c>
      <c r="C335" s="63">
        <v>4</v>
      </c>
      <c r="D335" s="25" t="e">
        <f>#REF!</f>
        <v>#REF!</v>
      </c>
    </row>
    <row r="336" spans="1:4" s="32" customFormat="1" ht="46.5">
      <c r="A336" s="34" t="s">
        <v>660</v>
      </c>
      <c r="B336" s="48" t="s">
        <v>661</v>
      </c>
      <c r="C336" s="29">
        <f>C337+C340</f>
        <v>145.69755999999998</v>
      </c>
      <c r="D336" s="31">
        <f>D337</f>
        <v>15700</v>
      </c>
    </row>
    <row r="337" spans="1:4" s="26" customFormat="1" ht="23.25">
      <c r="A337" s="37" t="s">
        <v>662</v>
      </c>
      <c r="B337" s="38" t="s">
        <v>109</v>
      </c>
      <c r="C337" s="27">
        <f>C338</f>
        <v>0.34756</v>
      </c>
      <c r="D337" s="25">
        <v>15700</v>
      </c>
    </row>
    <row r="338" spans="1:4" s="26" customFormat="1" ht="23.25">
      <c r="A338" s="37" t="s">
        <v>663</v>
      </c>
      <c r="B338" s="38" t="s">
        <v>139</v>
      </c>
      <c r="C338" s="27">
        <f>C339</f>
        <v>0.34756</v>
      </c>
      <c r="D338" s="25">
        <v>15700</v>
      </c>
    </row>
    <row r="339" spans="1:4" s="26" customFormat="1" ht="40.5">
      <c r="A339" s="37" t="s">
        <v>664</v>
      </c>
      <c r="B339" s="38" t="s">
        <v>141</v>
      </c>
      <c r="C339" s="27">
        <v>0.34756</v>
      </c>
      <c r="D339" s="25">
        <v>15700</v>
      </c>
    </row>
    <row r="340" spans="1:4" s="26" customFormat="1" ht="23.25">
      <c r="A340" s="37" t="s">
        <v>665</v>
      </c>
      <c r="B340" s="38" t="s">
        <v>279</v>
      </c>
      <c r="C340" s="71">
        <f>C341</f>
        <v>145.35</v>
      </c>
      <c r="D340" s="25"/>
    </row>
    <row r="341" spans="1:4" s="26" customFormat="1" ht="23.25">
      <c r="A341" s="37" t="s">
        <v>666</v>
      </c>
      <c r="B341" s="38" t="s">
        <v>281</v>
      </c>
      <c r="C341" s="71">
        <v>145.35</v>
      </c>
      <c r="D341" s="25"/>
    </row>
    <row r="342" spans="1:4" s="24" customFormat="1" ht="23.25">
      <c r="A342" s="34" t="s">
        <v>667</v>
      </c>
      <c r="B342" s="49" t="s">
        <v>668</v>
      </c>
      <c r="C342" s="29">
        <f>C346+C343</f>
        <v>53.10809</v>
      </c>
      <c r="D342" s="23" t="e">
        <f>#REF!+D346</f>
        <v>#REF!</v>
      </c>
    </row>
    <row r="343" spans="1:4" s="24" customFormat="1" ht="23.25">
      <c r="A343" s="37" t="s">
        <v>607</v>
      </c>
      <c r="B343" s="38" t="s">
        <v>109</v>
      </c>
      <c r="C343" s="29">
        <f>C344</f>
        <v>3.60809</v>
      </c>
      <c r="D343" s="23"/>
    </row>
    <row r="344" spans="1:4" s="24" customFormat="1" ht="23.25">
      <c r="A344" s="37" t="s">
        <v>609</v>
      </c>
      <c r="B344" s="38" t="s">
        <v>610</v>
      </c>
      <c r="C344" s="27">
        <f>C345</f>
        <v>3.60809</v>
      </c>
      <c r="D344" s="23"/>
    </row>
    <row r="345" spans="1:4" s="24" customFormat="1" ht="40.5">
      <c r="A345" s="37" t="s">
        <v>608</v>
      </c>
      <c r="B345" s="38" t="s">
        <v>611</v>
      </c>
      <c r="C345" s="27">
        <v>3.60809</v>
      </c>
      <c r="D345" s="23"/>
    </row>
    <row r="346" spans="1:4" s="26" customFormat="1" ht="23.25">
      <c r="A346" s="37" t="s">
        <v>669</v>
      </c>
      <c r="B346" s="38" t="s">
        <v>279</v>
      </c>
      <c r="C346" s="67">
        <f>C347</f>
        <v>49.5</v>
      </c>
      <c r="D346" s="25">
        <f>D347</f>
        <v>124500</v>
      </c>
    </row>
    <row r="347" spans="1:4" s="26" customFormat="1" ht="23.25">
      <c r="A347" s="37" t="s">
        <v>670</v>
      </c>
      <c r="B347" s="38" t="s">
        <v>281</v>
      </c>
      <c r="C347" s="67">
        <v>49.5</v>
      </c>
      <c r="D347" s="25">
        <v>124500</v>
      </c>
    </row>
    <row r="348" spans="1:4" s="26" customFormat="1" ht="23.25">
      <c r="A348" s="34" t="s">
        <v>671</v>
      </c>
      <c r="B348" s="50" t="s">
        <v>672</v>
      </c>
      <c r="C348" s="72">
        <f>C349</f>
        <v>61.67</v>
      </c>
      <c r="D348" s="25"/>
    </row>
    <row r="349" spans="1:4" s="26" customFormat="1" ht="23.25">
      <c r="A349" s="37" t="s">
        <v>673</v>
      </c>
      <c r="B349" s="38" t="s">
        <v>279</v>
      </c>
      <c r="C349" s="71">
        <f>C350</f>
        <v>61.67</v>
      </c>
      <c r="D349" s="25"/>
    </row>
    <row r="350" spans="1:4" s="26" customFormat="1" ht="23.25">
      <c r="A350" s="37" t="s">
        <v>674</v>
      </c>
      <c r="B350" s="38" t="s">
        <v>281</v>
      </c>
      <c r="C350" s="71">
        <v>61.67</v>
      </c>
      <c r="D350" s="25"/>
    </row>
    <row r="351" spans="1:4" s="24" customFormat="1" ht="23.25">
      <c r="A351" s="34" t="s">
        <v>675</v>
      </c>
      <c r="B351" s="49" t="s">
        <v>676</v>
      </c>
      <c r="C351" s="68">
        <f>C352</f>
        <v>80</v>
      </c>
      <c r="D351" s="23">
        <f>D352</f>
        <v>38750</v>
      </c>
    </row>
    <row r="352" spans="1:4" s="26" customFormat="1" ht="23.25">
      <c r="A352" s="37" t="s">
        <v>677</v>
      </c>
      <c r="B352" s="38" t="s">
        <v>279</v>
      </c>
      <c r="C352" s="63">
        <f>C353</f>
        <v>80</v>
      </c>
      <c r="D352" s="25">
        <f>D353</f>
        <v>38750</v>
      </c>
    </row>
    <row r="353" spans="1:4" s="26" customFormat="1" ht="23.25">
      <c r="A353" s="37" t="s">
        <v>678</v>
      </c>
      <c r="B353" s="38" t="s">
        <v>281</v>
      </c>
      <c r="C353" s="63">
        <v>80</v>
      </c>
      <c r="D353" s="25">
        <v>38750</v>
      </c>
    </row>
    <row r="354" spans="1:4" s="26" customFormat="1" ht="22.5">
      <c r="A354" s="33"/>
      <c r="B354" s="55" t="s">
        <v>679</v>
      </c>
      <c r="C354" s="54">
        <f>C6+C10+C14+C17+C21+C25+C29+C33+C37+C43+C47+C50+C95+C103+C107+C110+C114+C118+C156+C163+C167+C171+C201+C243+C262+C279+C298+C311+C317+C323+C327+C333+C336+C342+C348+C351</f>
        <v>3704828.945870001</v>
      </c>
      <c r="D354" s="14" t="e">
        <f>D351+D342+D336+D333+D327+D323+D317+D311+D298+D279+D262+D243+D201+#REF!+D171+D167+D163+D118+D114+D110+D103+D95+D50+D37+D33+D25+D21+D14+#REF!+#REF!+D156</f>
        <v>#REF!</v>
      </c>
    </row>
  </sheetData>
  <sheetProtection selectLockedCells="1" selectUnlockedCells="1"/>
  <mergeCells count="2">
    <mergeCell ref="A1:B1"/>
    <mergeCell ref="A3:D3"/>
  </mergeCells>
  <printOptions/>
  <pageMargins left="1.220472440944882" right="0.3937007874015748" top="0.5511811023622047" bottom="0.4330708661417323" header="0.5118110236220472" footer="0.1968503937007874"/>
  <pageSetup horizontalDpi="300" verticalDpi="300" orientation="landscape" paperSize="8" scale="8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Колечкина Ирина Васильевна</cp:lastModifiedBy>
  <cp:lastPrinted>2012-05-02T02:11:59Z</cp:lastPrinted>
  <dcterms:created xsi:type="dcterms:W3CDTF">2012-03-22T02:32:25Z</dcterms:created>
  <dcterms:modified xsi:type="dcterms:W3CDTF">2012-05-02T02:13:30Z</dcterms:modified>
  <cp:category/>
  <cp:version/>
  <cp:contentType/>
  <cp:contentStatus/>
</cp:coreProperties>
</file>