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activeTab="0"/>
  </bookViews>
  <sheets>
    <sheet name="Таблица1 (2)" sheetId="1" r:id="rId1"/>
  </sheets>
  <definedNames>
    <definedName name="_Date_">#REF!</definedName>
    <definedName name="_Date__2">'Таблица1 (2)'!#REF!</definedName>
    <definedName name="_Otchet_Period_Source__AT_ObjectName">#REF!</definedName>
    <definedName name="_Otchet_Period_Source__AT_ObjectName_2">'Таблица1 (2)'!#REF!</definedName>
    <definedName name="_Period_">#REF!</definedName>
    <definedName name="_Period__2">'Таблица1 (2)'!#REF!</definedName>
    <definedName name="_xlnm.Print_Titles" localSheetId="0">'Таблица1 (2)'!$5:$5</definedName>
    <definedName name="_xlnm.Print_Area" localSheetId="0">'Таблица1 (2)'!$A$1:$D$336</definedName>
  </definedNames>
  <calcPr fullCalcOnLoad="1"/>
</workbook>
</file>

<file path=xl/sharedStrings.xml><?xml version="1.0" encoding="utf-8"?>
<sst xmlns="http://schemas.openxmlformats.org/spreadsheetml/2006/main" count="665" uniqueCount="533">
  <si>
    <t>915 1 13 02000 00 0000 130</t>
  </si>
  <si>
    <t>915 1 13 02994 04 0000 130</t>
  </si>
  <si>
    <t>915 1 13 02994 04 0003 130</t>
  </si>
  <si>
    <t>916 1 13 01000 00 0000 130</t>
  </si>
  <si>
    <t>916 1 13 01994 04 0052 130</t>
  </si>
  <si>
    <t>915 2 00 00000 00 0000 000</t>
  </si>
  <si>
    <t>915 2 02 00000 00 0000 000</t>
  </si>
  <si>
    <t>915 2 02 03000 00 0000 151</t>
  </si>
  <si>
    <t>915 2 02 03004 00 0000 151</t>
  </si>
  <si>
    <t>915 2 02 03004 04 0000 151</t>
  </si>
  <si>
    <t>915 2 02 03012 00 0000 151</t>
  </si>
  <si>
    <t>915 2 02 03012 04 0000 151</t>
  </si>
  <si>
    <t>915 2 02 03022 00 0000 151</t>
  </si>
  <si>
    <t>915 2 02 03022 04 0000 151</t>
  </si>
  <si>
    <t>915 2 02 03024 00 0000 151</t>
  </si>
  <si>
    <t>915 2 02 03024 04 0000 151</t>
  </si>
  <si>
    <t>915 2 02 03053 00 0000 151</t>
  </si>
  <si>
    <t>915 2 02 03053 04 0000 151</t>
  </si>
  <si>
    <t>915 2 02 04000 00 0000 151</t>
  </si>
  <si>
    <t>915 2 02 04999 04 0000 151</t>
  </si>
  <si>
    <t>415</t>
  </si>
  <si>
    <t>415 1 16 00000 00 0000 000</t>
  </si>
  <si>
    <t>415 1 16 90000 00 0000 140</t>
  </si>
  <si>
    <t>415 1 16 90040 04 6000 140</t>
  </si>
  <si>
    <t>Генеральная прокуратура РФ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</si>
  <si>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</si>
  <si>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Прочие субсидии</t>
  </si>
  <si>
    <t>Прочие субсидии бюджетам городских округов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</si>
  <si>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</si>
  <si>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</si>
  <si>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</si>
  <si>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</si>
  <si>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</si>
  <si>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</si>
  <si>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</si>
  <si>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</si>
  <si>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</si>
  <si>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</si>
  <si>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</si>
  <si>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</si>
  <si>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</si>
  <si>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</si>
  <si>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</si>
  <si>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</si>
  <si>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</si>
  <si>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</si>
  <si>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</si>
  <si>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</si>
  <si>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</si>
  <si>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</si>
  <si>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Приложение №1</t>
  </si>
  <si>
    <t>тыс. руб.</t>
  </si>
  <si>
    <t>Исполнено</t>
  </si>
  <si>
    <t>048</t>
  </si>
  <si>
    <t>Федеральная служба по надзору в сфере природопользования</t>
  </si>
  <si>
    <t>048 1 12 00000 00 0000 000</t>
  </si>
  <si>
    <t>ПЛАТЕЖИ ПРИ ПОЛЬЗОВАНИИ ПРИРОДНЫХ РЕСУРСОВ</t>
  </si>
  <si>
    <t>076</t>
  </si>
  <si>
    <t>Федеральное агентство по рыболовству</t>
  </si>
  <si>
    <t>076 1 16 00000 00 0000 000</t>
  </si>
  <si>
    <t>106</t>
  </si>
  <si>
    <t>Федеральная служба по надзору в сфере транспорта</t>
  </si>
  <si>
    <t>106 1 16 00000 00 0000 000</t>
  </si>
  <si>
    <t>106 1 16 90000 00 0000 140</t>
  </si>
  <si>
    <t>141</t>
  </si>
  <si>
    <t>Федеральная служба по надзору в сфере защиты прав потребителей и благополучия человека</t>
  </si>
  <si>
    <t>141 1 16 00000 00 0000 000</t>
  </si>
  <si>
    <t>141 1 16 90000 00 0000 140</t>
  </si>
  <si>
    <t>182</t>
  </si>
  <si>
    <t>Федеральная налоговая служба</t>
  </si>
  <si>
    <t>182 1 00 00000 00 0000 000</t>
  </si>
  <si>
    <t>182 1 01 00000 00 0000 000</t>
  </si>
  <si>
    <t>182 1 01 02000 01 0000 110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</si>
  <si>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 </t>
  </si>
  <si>
    <t>Субсидии бюджетам городских округов на реализацию федеральных программ (жилье молодым семьям)</t>
  </si>
  <si>
    <t>182 1 01 02010 01 0000 110</t>
  </si>
  <si>
    <t>182 1 01 02020 01 0000 110</t>
  </si>
  <si>
    <t>182 1 01 02030 01 0000 110</t>
  </si>
  <si>
    <t>182 1 01 02040 01 0000 110</t>
  </si>
  <si>
    <t>182 1 05 00000 00 0000 000</t>
  </si>
  <si>
    <t>182 1 05 02000 02 0000 110</t>
  </si>
  <si>
    <t>182 1 05 03000 01 0000 110</t>
  </si>
  <si>
    <t>182 1 06 00000 00 0000 000</t>
  </si>
  <si>
    <t>182 1 06 01000 00 0000 110</t>
  </si>
  <si>
    <t>182 1 06 06000 00 0000 110</t>
  </si>
  <si>
    <t>182 1 08 00000 00 0000 000</t>
  </si>
  <si>
    <t>182 1 08 03000 01 0000 110</t>
  </si>
  <si>
    <t>182 1 08 03010 01 0000 110</t>
  </si>
  <si>
    <t>182 1 09 00000 00 0000 000</t>
  </si>
  <si>
    <t>182 1 16 00000 00 0000 000</t>
  </si>
  <si>
    <t>182 1 16 03000 00 0000 140</t>
  </si>
  <si>
    <t>182 1 16 03010 01 0000 140</t>
  </si>
  <si>
    <t>182 1 16 03030 01 0000 140</t>
  </si>
  <si>
    <t>182 1 16 06000 01 0000 140</t>
  </si>
  <si>
    <t>188</t>
  </si>
  <si>
    <t>Министерство внутренних дел Российской Федерации</t>
  </si>
  <si>
    <t>188 1 16 00000 00 0000 000</t>
  </si>
  <si>
    <t>188 1 16 30000 01 0000 140</t>
  </si>
  <si>
    <t xml:space="preserve">Денежные взыскания (штрафы) за  админимтративные правонарушения в области дорожного движения </t>
  </si>
  <si>
    <t>188 1 16 90000 00 0000 140</t>
  </si>
  <si>
    <t>192</t>
  </si>
  <si>
    <t>Федеральная миграционная служба</t>
  </si>
  <si>
    <t>192 1 16 00000 00 0000 000</t>
  </si>
  <si>
    <t>192 1 16 90000 00 0000 140</t>
  </si>
  <si>
    <t>321</t>
  </si>
  <si>
    <t>Федеральная служба государственной регистрации, кадастра и картографии</t>
  </si>
  <si>
    <t>321 1 16 00000 00 0000 000</t>
  </si>
  <si>
    <t>Денежные взыскания(щтрафы) за нарушение земельного законодательства</t>
  </si>
  <si>
    <t>855</t>
  </si>
  <si>
    <t>Финансовое управление города Белово</t>
  </si>
  <si>
    <t>855 1 13 00000 00 0000 000</t>
  </si>
  <si>
    <t>855 2 00 00000 00 0000 000</t>
  </si>
  <si>
    <t xml:space="preserve">БЕЗВОЗМЕЗДНЫЕ ПОСТУПЛЕНИЯ </t>
  </si>
  <si>
    <t>855 2 02 00000 00 0000 000</t>
  </si>
  <si>
    <t>БЕЗВОЗМЕЗДНЫЕ ПОСТУПЛЕНИЯ ОТ ДРУГИХ БЮДЖЕТОВ БЮДЖЕТНОЙ СИСТЕМЫ РФ</t>
  </si>
  <si>
    <t>855 2 02 01000 00 0000 151</t>
  </si>
  <si>
    <t>855 2 02 01001 00 0000 151</t>
  </si>
  <si>
    <t>855 2 02 01001 04 0000 151</t>
  </si>
  <si>
    <t>855 2 02 03000 00 0000 151</t>
  </si>
  <si>
    <t>855 2 02 03001 00 0000 151</t>
  </si>
  <si>
    <t>855 2 02 03001 04 0000 151</t>
  </si>
  <si>
    <t>855 2 02 03013 00 0000 151</t>
  </si>
  <si>
    <t>855 2 02 03013 04 0000 151</t>
  </si>
  <si>
    <t>855 2 02 03015 00 0000 151</t>
  </si>
  <si>
    <t>855 2 02 03015 04 0000 151</t>
  </si>
  <si>
    <t>855 2 02 03024 00 0000 151</t>
  </si>
  <si>
    <t>855 2 02 03024 04 0000 151</t>
  </si>
  <si>
    <t>855 2 02 04000 00 0000 151</t>
  </si>
  <si>
    <t>855 2 02 04999 00 0000 151</t>
  </si>
  <si>
    <t>855 2 02 04999 04 0000 151</t>
  </si>
  <si>
    <t>855 2 07 00000 00 0000 180</t>
  </si>
  <si>
    <t>856</t>
  </si>
  <si>
    <t>Управление государственной инспекции по надзору за техническим состоянием самоходных машин и других видов техники Кемеровской области</t>
  </si>
  <si>
    <t>856 1 16 00000 00 0000 000</t>
  </si>
  <si>
    <t>856 1 16 90000 00 0000 140</t>
  </si>
  <si>
    <t>856 1 16 90040 04 0000 140</t>
  </si>
  <si>
    <t>857</t>
  </si>
  <si>
    <t>Государственная жилищная инспекция Кемеровской области</t>
  </si>
  <si>
    <t>857 1 16 00000 00 0000 000</t>
  </si>
  <si>
    <t>857 1 16 90000 00 0000 140</t>
  </si>
  <si>
    <t>857 1 16 90040 04 0000 140</t>
  </si>
  <si>
    <t>900</t>
  </si>
  <si>
    <t xml:space="preserve">Администрация Беловского городского округа </t>
  </si>
  <si>
    <t>900 1 16 00000 00 0000 000</t>
  </si>
  <si>
    <t>900 1 16 90000 00 0000 140</t>
  </si>
  <si>
    <t>900 2 00 00000 00 0000 000</t>
  </si>
  <si>
    <t>900 2 02 00000 00 0000 000</t>
  </si>
  <si>
    <t>900 2 02 02077 00 0000 151</t>
  </si>
  <si>
    <t>900 2 02 02077 04 0000 151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</si>
  <si>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</si>
  <si>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900 2 02 03069 00 0000 151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</si>
  <si>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</si>
  <si>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900 2 02 03069 04 0000 151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</si>
  <si>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</si>
  <si>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900 2 02 04000 00 0000 151</t>
  </si>
  <si>
    <t>ИНЫЕ МЕЖБЮДЖЕТНЫЕ ТРАНСФЕРТЫ</t>
  </si>
  <si>
    <t>900 2 02 04007 00 0000 151</t>
  </si>
  <si>
    <t>900 2 02 04007 04 0000 151</t>
  </si>
  <si>
    <t>906</t>
  </si>
  <si>
    <t>Муниципальное учреждение «Комитет по земельным ресурсам и муниципальному имуществу города Белово»</t>
  </si>
  <si>
    <t>906 1 11 00000 00 0000 000</t>
  </si>
  <si>
    <t>906 1 11 05034 04 0000 120</t>
  </si>
  <si>
    <t>906 1 11 09000 00 0000 120</t>
  </si>
  <si>
    <t>906 1 11 09040 00 0000 120</t>
  </si>
  <si>
    <t>906 1 11 09044 04 0000 120</t>
  </si>
  <si>
    <t>906 1 13 00000 00 0000 000</t>
  </si>
  <si>
    <t>906 1 14 00000 00 0000 000</t>
  </si>
  <si>
    <t>906 1 14 01000 00 0000 410</t>
  </si>
  <si>
    <t>906 1 14 01040 04 0000 410</t>
  </si>
  <si>
    <t>906 1 14 02000 00 0000 000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</si>
  <si>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</si>
  <si>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906 1 14 06000 00 0000 430</t>
  </si>
  <si>
    <t>906 1 14 06010 00 0000 430</t>
  </si>
  <si>
    <t>906 1 14 06012 04 0000 430</t>
  </si>
  <si>
    <t>906 1 17 00000 00 0000 000</t>
  </si>
  <si>
    <t>906 1 17 01000 00 0000 180</t>
  </si>
  <si>
    <t>906 1 17 01040 04 0000 180</t>
  </si>
  <si>
    <t>906 2 00 00000 00 0000 000</t>
  </si>
  <si>
    <t>906 2 02 00000 00 0000 000</t>
  </si>
  <si>
    <t>906 2 02 02000 00 0000 151</t>
  </si>
  <si>
    <t>906 2 02 02008 00 0000 151</t>
  </si>
  <si>
    <t>Субсидии бюджетам на обеспечение жильем молодых семей</t>
  </si>
  <si>
    <t>906 2 02 02008 04 0000 151</t>
  </si>
  <si>
    <t>906 2 02 03026 00 0000 151</t>
  </si>
  <si>
    <t>906 2 02 03026 04 0000 151</t>
  </si>
  <si>
    <t>911</t>
  </si>
  <si>
    <t>Комитет социальной защиты населения Беловского городского округа</t>
  </si>
  <si>
    <t>911 1 13 00000 00 0000 000</t>
  </si>
  <si>
    <t>911 2 00 00000 00 0000 000</t>
  </si>
  <si>
    <t>911 2 02 00000 00 0000 000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</si>
  <si>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</si>
  <si>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</si>
  <si>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</si>
  <si>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</si>
  <si>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911 2 07 00000 00 0000 180</t>
  </si>
  <si>
    <t>912</t>
  </si>
  <si>
    <t>Муниципальное учреждение «Управление образования города Белово»</t>
  </si>
  <si>
    <t>912 2 00 00000 00 0000 000</t>
  </si>
  <si>
    <t>912 2 02 00000 00 0000 000</t>
  </si>
  <si>
    <t>913</t>
  </si>
  <si>
    <t>муниципальное учреждение «Управление здравоохранения г. Белово»</t>
  </si>
  <si>
    <t>913 2 00 00000 00 0000 000</t>
  </si>
  <si>
    <t>913 2 02 00000 00 0000 000</t>
  </si>
  <si>
    <t>914</t>
  </si>
  <si>
    <t>Муниципальное учреждение «Управление культуры и кино города Белово»</t>
  </si>
  <si>
    <t>914 1 13 00000 00 0000 000</t>
  </si>
  <si>
    <t>915</t>
  </si>
  <si>
    <t>Муниципальное учреждение «Управление по делам молодежи г. Белово»</t>
  </si>
  <si>
    <t>915 1 13 00000 00 0000 000</t>
  </si>
  <si>
    <t>915 2 07 00000 00 0000 180</t>
  </si>
  <si>
    <t>916</t>
  </si>
  <si>
    <t>Муницицпальное учреждение «Управление по физической культуре и спорту города Белово»</t>
  </si>
  <si>
    <t>916 1 13 00000 00 0000 000</t>
  </si>
  <si>
    <t>922</t>
  </si>
  <si>
    <t>Территориальное управление поселка городского типа Грамотеино Администрации города Белово</t>
  </si>
  <si>
    <t>922 2 07 00000 00 0000 180</t>
  </si>
  <si>
    <t>924</t>
  </si>
  <si>
    <t>Территориальное управление поселка городского типа Бачатский Администрации города Белово</t>
  </si>
  <si>
    <t>924 2 07 00000 00 0000 180</t>
  </si>
  <si>
    <t>925</t>
  </si>
  <si>
    <t>Территориальное управление поселка городского типа Новый Городок Администрации города Белово</t>
  </si>
  <si>
    <t>925 2 07 00000 00 0000 180</t>
  </si>
  <si>
    <t>926</t>
  </si>
  <si>
    <t>Территориальное управление поселка городского типа Инской Администрации города Белово</t>
  </si>
  <si>
    <t>926 2 07 00000 00 0000 180</t>
  </si>
  <si>
    <t>928</t>
  </si>
  <si>
    <t>Территориальное управление Центрального района Администрации города Белово</t>
  </si>
  <si>
    <t>928 2 07 00000 00 0000 180</t>
  </si>
  <si>
    <t>929</t>
  </si>
  <si>
    <t>Территориальное управление микрорайона Бабанаково Администрации города Белово</t>
  </si>
  <si>
    <t>929 2 07 00000 00 0000 180</t>
  </si>
  <si>
    <t>Итого</t>
  </si>
  <si>
    <t xml:space="preserve">СУБВЕНЦИИ БЮДЖЕТАМ СУБЪЕКТОВ РОССИЙСКОЙ ФЕДЕРАЦИИ И МУНИЦИПАЛЬНЫХ ОБРАЗОВАНИЙ </t>
  </si>
  <si>
    <t xml:space="preserve">СУБСИДИИ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</si>
  <si>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</si>
  <si>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Код дохода по КД</t>
  </si>
  <si>
    <t xml:space="preserve"> Наименование показателя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</si>
  <si>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</si>
  <si>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</si>
  <si>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</si>
  <si>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</si>
  <si>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</si>
  <si>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</si>
  <si>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</si>
  <si>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</si>
  <si>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</si>
  <si>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</si>
  <si>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</si>
  <si>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</si>
  <si>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</si>
  <si>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</si>
  <si>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</si>
  <si>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</si>
  <si>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</si>
  <si>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855 2 19 00000 00 0000 000</t>
  </si>
  <si>
    <t>855 2 19 04000 04 0000 151</t>
  </si>
  <si>
    <t>900 2 02 03000 00 0000 151</t>
  </si>
  <si>
    <t>900 2 02 02000 00 0000 151</t>
  </si>
  <si>
    <t>900 2 02 03024 00 0000 151</t>
  </si>
  <si>
    <t>900 2 02 03024 04 0000 151</t>
  </si>
  <si>
    <t>900 2 19 00000 00 0000 000</t>
  </si>
  <si>
    <t>900 2 19 04000 04 0000 151</t>
  </si>
  <si>
    <t xml:space="preserve"> Доходы от продажи земельных участков, государственная собственность на которые не разграничена и 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</si>
  <si>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</t>
  </si>
  <si>
    <t>906 2 02 02009 00 0000 151</t>
  </si>
  <si>
    <t>906 2 02 02009 04 0000 151</t>
  </si>
  <si>
    <t>906 2 02 02051 00 0000 151</t>
  </si>
  <si>
    <t>906 2 02 02051 04 0000 151</t>
  </si>
  <si>
    <t>912 2 02 03000 00 0000 151</t>
  </si>
  <si>
    <t>911 2 02 03000 00 0000 151</t>
  </si>
  <si>
    <t>913 2 02 02999 00 0000 151</t>
  </si>
  <si>
    <t>913 2 02 02999 04 0000 151</t>
  </si>
  <si>
    <t>913 2 02 04000 00 0000 151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</si>
  <si>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</si>
  <si>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</si>
  <si>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</si>
  <si>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</si>
  <si>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</si>
  <si>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</si>
  <si>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</si>
  <si>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</si>
  <si>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</si>
  <si>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</si>
  <si>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</si>
  <si>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</si>
  <si>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</si>
  <si>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</si>
  <si>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</si>
  <si>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</si>
  <si>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</si>
  <si>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</si>
  <si>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</si>
  <si>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</si>
  <si>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</si>
  <si>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</si>
  <si>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</si>
  <si>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</si>
  <si>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</si>
  <si>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</si>
  <si>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ВОЗВРАТ ОСТАТКОВ СУБСИДИЙ И СУБВЕНЦИЙ ПРОШЛЫХ ЛЕТ</t>
  </si>
  <si>
    <t>Возврат остатков субсидий и субвенций из бюджетов городских округов</t>
  </si>
  <si>
    <t>Дотации на выравнивание бюджетной обеспеченности</t>
  </si>
  <si>
    <t>Субсидии бюджетам городских округов на обеспечение жильем молодых семей</t>
  </si>
  <si>
    <t>048 112 01020 01 6000 120</t>
  </si>
  <si>
    <t>048 1 12 01010 01 6000 120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</si>
  <si>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</si>
  <si>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</si>
  <si>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048 112 01030 01 6000 120</t>
  </si>
  <si>
    <t>Плата за выбросы загрязняющих веществ в водные объекты</t>
  </si>
  <si>
    <t>048 112 01040 01 6000 120</t>
  </si>
  <si>
    <t>Плата заразмещение отходов производства и потребления</t>
  </si>
  <si>
    <t>048 1 16 00000 00 0000 000</t>
  </si>
  <si>
    <t>048 1 16 90000 00 0000 140</t>
  </si>
  <si>
    <t>048 1 16 90040 04 6000 140</t>
  </si>
  <si>
    <t>106 1 16 90040 04 6000 140</t>
  </si>
  <si>
    <t>141 1 16 28000 01 6000 140</t>
  </si>
  <si>
    <t>141 1 16 25050 01 6000 140</t>
  </si>
  <si>
    <t>141 1 16 90040 04 6000 140</t>
  </si>
  <si>
    <t>188 1 16 30013 01 6000 140</t>
  </si>
  <si>
    <t xml:space="preserve"> Денежные взыскания (штрафы) за нарушение правил перевозки крупногабаритных и тяжеловестных грузов по автомобильным дорогам общего пользования местного значения городских округов</t>
  </si>
  <si>
    <t>188 1 16 90040 04 6000 140</t>
  </si>
  <si>
    <t>192 1 16 90040 04 6000 140</t>
  </si>
  <si>
    <t>321 1 16 25060 01 6000 140</t>
  </si>
  <si>
    <t>855 1 13 02000 00 0000 130</t>
  </si>
  <si>
    <t>Прочие доходы от  компенсации затрат бюджетов городских округов</t>
  </si>
  <si>
    <t>855 1 13 02994 04 0000 130</t>
  </si>
  <si>
    <t>Дотации бюджетов городских округов на выравнивание бюджетной обеспеченности</t>
  </si>
  <si>
    <t>855 1 13 02994 04 0003 130</t>
  </si>
  <si>
    <t>Прочие доходы от  компенсации затрат бюджетов городских округов (возврат дебиторской задолженности)</t>
  </si>
  <si>
    <t>188 1 16 43000 01 6000 140</t>
  </si>
  <si>
    <t xml:space="preserve">Денежные взыскания (штрафы) за нарушения законодательства РФ об адмнистративных правонарушениях,предусмотренных ст.20.25 Кодекса РФ </t>
  </si>
  <si>
    <t>900 1 08 00000 00 0000 000</t>
  </si>
  <si>
    <t>900 1 08 07000 01 0000 110</t>
  </si>
  <si>
    <t>900 1  16 90040 04 0100 140</t>
  </si>
  <si>
    <t>900 1  16 90040 04 0200 140</t>
  </si>
  <si>
    <t>906 1 11 05012 04 0000 120</t>
  </si>
  <si>
    <t>906 1 13 01994 04 0009 130</t>
  </si>
  <si>
    <t>Прочие доходы от оказания платных услуг(работ)получателями средств бюджетов городских округов (прочие доходы).</t>
  </si>
  <si>
    <t>Прочие доходы от оказания платных услуг(работ)</t>
  </si>
  <si>
    <t>906 1 14 02042 04 0000 440</t>
  </si>
  <si>
    <t>906 1 14 02042 04 0000 410</t>
  </si>
  <si>
    <t xml:space="preserve"> ВОЗВРАТ ОСТАТКОВ СУБСИДИЙ И СУБВЕНЦИЙ ПРОШЛЫХ ЛЕТ</t>
  </si>
  <si>
    <t>Возврат остатков субсиди и субвенций из бюджетов городских округов</t>
  </si>
  <si>
    <t>Прочие доходы от оказания платных услуг(работ)получателями средств бюджетов городских округов (доходы от платных услуг ,оказываемых казенными учреждениями городских округов Российской Федерации).</t>
  </si>
  <si>
    <t>911 1 13 01000 00 0000 130</t>
  </si>
  <si>
    <t>911 1 13 01994 04 0052 130</t>
  </si>
  <si>
    <t>911 2 02 02999 00 0000 151</t>
  </si>
  <si>
    <t>911 2 02 02999 04 0000 151</t>
  </si>
  <si>
    <t>911 2 02 02000 00 0000 151</t>
  </si>
  <si>
    <t>911 2 02 03020 00 0000 151</t>
  </si>
  <si>
    <t>911 2 02 03020 04 0000 151</t>
  </si>
  <si>
    <t>912 2 02 03024 00 0000 151</t>
  </si>
  <si>
    <t>912 2 02 03024 04 0000 151</t>
  </si>
  <si>
    <t>912 2 02 04000 00 0000 151</t>
  </si>
  <si>
    <t>914 1 13 01000 00 0000 130</t>
  </si>
  <si>
    <t>914 1 13 01994 04 0052 130</t>
  </si>
  <si>
    <t>Прочие доходы от  компенсации затрат бюджетов городских округов(возврат дебиторской задолженности)</t>
  </si>
  <si>
    <t>915 1 13 01000 00 0000 130</t>
  </si>
  <si>
    <t>915 1 13 01994 04 0052 130</t>
  </si>
  <si>
    <t>076 1 16 90000 00 0000 140</t>
  </si>
  <si>
    <t>076 1 16 90040 04 6000 140</t>
  </si>
  <si>
    <t>141 1 16 08010 01 6000 140</t>
  </si>
  <si>
    <t>141 1 16 08020 01 6000 140</t>
  </si>
  <si>
    <t>Денежные взыскания(штрафы) за административные правонарушения в области государственного регулирования производства и оборота табачной продукции</t>
  </si>
  <si>
    <t>182 1 05 04000 02 1000 110</t>
  </si>
  <si>
    <t>Налог, взимаемый в связи с применением патентной системы налогообложения</t>
  </si>
  <si>
    <t>182 1 09 11010 02 0000 110</t>
  </si>
  <si>
    <t>182 1 16 43000 01 6000 140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</si>
  <si>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</si>
  <si>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грузов,зачисляемая в бюджеты городских округов</t>
  </si>
  <si>
    <t>900 1 08 07150 01 1000 110</t>
  </si>
  <si>
    <t>900 1 08 07173 01 4000 110</t>
  </si>
  <si>
    <t>900 1 13 00000 00 0000 000</t>
  </si>
  <si>
    <t>900 1 13 02000 00 0000 130</t>
  </si>
  <si>
    <t>900 1 13 02994 04 0003 130</t>
  </si>
  <si>
    <t>Прочие доходы от компенсации затрат бюджетов городских округов. Возврат дебиторской задолженности.</t>
  </si>
  <si>
    <t>900 1 16 51000 00 0000 140</t>
  </si>
  <si>
    <t>900 1 16 51020 02 0000 140</t>
  </si>
  <si>
    <t>Денежные взыскания(штрафы), установленные законами субьектов РФ за несоблюдение муниципальных правовых актов</t>
  </si>
  <si>
    <t xml:space="preserve"> Денежные взыскания (штрафы)установленные законами субъектов Российской Федерации за несоблюдение муниципальных правовых актов, зачисляемые в бюджеты городских округов.</t>
  </si>
  <si>
    <t>900 2 02 02150 04 0000 151</t>
  </si>
  <si>
    <t>900 2 02 02204 04 0000 151</t>
  </si>
  <si>
    <t>Субсидии бюджетам городских округов на реализацию федеральных целевых программ</t>
  </si>
  <si>
    <t>Субсидии бюджетам городских округов на модернизацию региональных систем дошкольного образования.</t>
  </si>
  <si>
    <t>906 2 02 03119 00 0000 151</t>
  </si>
  <si>
    <t>906 2 02 03119 04 0000 151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</si>
  <si>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</si>
  <si>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914 2 02 02999 00 0000 151</t>
  </si>
  <si>
    <t>914 2 02 02999 04 0000 151</t>
  </si>
  <si>
    <t>914 2 02 02000 00 0000 180</t>
  </si>
  <si>
    <t>915 2 02 03090 00 0000 151</t>
  </si>
  <si>
    <t>915 2 02 03090 04 0000 151</t>
  </si>
  <si>
    <t>Субвенции бюджетам городских округов на осуществление ежемесячной денежной выплаты,назначаемой в случае рождения третьего ребенка или последующих детей до достижения ребенком возраста трех лет</t>
  </si>
  <si>
    <t xml:space="preserve"> Субвенции бюджетам городских округов на осуществление ежемесячной денежной выплаты,назначаемой в случае рождения третьего ребенка или последующих детей до достижения ребенком возраста трех лет.</t>
  </si>
  <si>
    <t>915 2 07 04050 04 0053 180</t>
  </si>
  <si>
    <t>911 2 07 04050 04 0053 180</t>
  </si>
  <si>
    <t>922 2 07 04050 04 0009 180</t>
  </si>
  <si>
    <t>924 2 07 04050 04 0009 180</t>
  </si>
  <si>
    <t>925 2 07 04050 04 0009 180</t>
  </si>
  <si>
    <t>926 2 07 04050 04 0009 180</t>
  </si>
  <si>
    <t>928 2 07 04050 04 0000 180</t>
  </si>
  <si>
    <t>929 2 07 04050 04 0009 180</t>
  </si>
  <si>
    <t>855 2 07 04050 04 0009 180</t>
  </si>
  <si>
    <t xml:space="preserve">
Налог, взимаемый в виде стоимости патента в связи с применением упрощенной системы налогообложения
</t>
  </si>
  <si>
    <t>915 2 1904000 04 0000 151</t>
  </si>
  <si>
    <t>008 1 16 90000 00 0000 140</t>
  </si>
  <si>
    <t>008 1 16 90040 04 0000 140</t>
  </si>
  <si>
    <t>076 1 16 25030 00 0000 000</t>
  </si>
  <si>
    <t>076 1 16 25030 01 6000 000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</si>
  <si>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</si>
  <si>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100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</si>
  <si>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</si>
  <si>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</si>
  <si>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</si>
  <si>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</si>
  <si>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</si>
  <si>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</si>
  <si>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</si>
  <si>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141 1 16 43000 01 6000 140</t>
  </si>
  <si>
    <t>141 1 16 25060 01 6000 140</t>
  </si>
  <si>
    <t>Транспортный налог</t>
  </si>
  <si>
    <t>Транспортный налог с организаций</t>
  </si>
  <si>
    <t>Транспортный налог с физических лиц</t>
  </si>
  <si>
    <t>182 1 06 04000 02 0000 110</t>
  </si>
  <si>
    <t>182 1 06 04011 02 0000 110</t>
  </si>
  <si>
    <t>182 1 06 04012 02 0000 110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</si>
  <si>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</si>
  <si>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192 1 16 43000 01 0000 140</t>
  </si>
  <si>
    <t>188 1 16 08000 01 0000 140</t>
  </si>
  <si>
    <t>188 1 16 08010 01 0000 140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</si>
  <si>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</si>
  <si>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</si>
  <si>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</si>
  <si>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</si>
  <si>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</si>
  <si>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</si>
  <si>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900 1 16 37030 04 0000 140</t>
  </si>
  <si>
    <t>900 1 16 37030 00 0000 140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</si>
  <si>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</si>
  <si>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</si>
  <si>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</si>
  <si>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</si>
  <si>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906 1 13 02994 04 0005 130</t>
  </si>
  <si>
    <t xml:space="preserve"> Прочие доходы от компенсации затрат бюджетов городских округов(доходы от компенсации затрат бюджетов городских округов)</t>
  </si>
  <si>
    <t xml:space="preserve">Прочие доходы от компенсации затрат бюджетов городских округов </t>
  </si>
  <si>
    <t>906 1 13 02994 04 0000 130</t>
  </si>
  <si>
    <t>906 1 13 01994 00 0000 130</t>
  </si>
  <si>
    <t>Прочие доходы от оказания платных услуг (работ) получателями средств бюджетов городских округов</t>
  </si>
  <si>
    <t>911 2 02 03024 00 0000 151</t>
  </si>
  <si>
    <t>911 2 02 03024 04 0000 151</t>
  </si>
  <si>
    <t>912 2 02 04999 00 0000 151</t>
  </si>
  <si>
    <t>912 2 02 04999 04 0000 151</t>
  </si>
  <si>
    <t>914 2 07 00000 00 0000 180</t>
  </si>
  <si>
    <t>914 2 07 04050 04 0053 180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</si>
  <si>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</si>
  <si>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</si>
  <si>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915 2 02 03122 00 0000 151</t>
  </si>
  <si>
    <t>915 2 02 03122 04 0000 151</t>
  </si>
  <si>
    <t>900 2 02 04081 00 0000 151</t>
  </si>
  <si>
    <t>900 2 02 04081 04 0000 151</t>
  </si>
  <si>
    <t>900 2 02 02999 00 0000 151</t>
  </si>
  <si>
    <t>900 2 02 02999 04 0000 151</t>
  </si>
  <si>
    <t>906 2 02 03000 00 0000 151</t>
  </si>
  <si>
    <t>912 1 13 00000 00 0000 000</t>
  </si>
  <si>
    <t>321 1 16 43000 01 0000 140</t>
  </si>
  <si>
    <t>321 1 16 90000 00 0000 140</t>
  </si>
  <si>
    <t>321 1 16 90040 04 6000 140</t>
  </si>
  <si>
    <t>Управление федерального казначейства</t>
  </si>
  <si>
    <t>Показатели доходов бюджета городского округа за 2015 год по кодам классификации доходов бюджетов</t>
  </si>
  <si>
    <t>010</t>
  </si>
  <si>
    <t>010 1 16 00000 00 0000 000</t>
  </si>
  <si>
    <t>141 1 16 25084 01 6000 140</t>
  </si>
  <si>
    <t>С начала года: 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</si>
  <si>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177</t>
  </si>
  <si>
    <t>177 1 16 00000 00 0000 000</t>
  </si>
  <si>
    <t>177 1 16 43000 01 6000 000</t>
  </si>
  <si>
    <t>182 1 06 06032 00 0000 110</t>
  </si>
  <si>
    <t>Земельный налог с организаций, обладающих земельным участком, расположенным в границах городских округов.</t>
  </si>
  <si>
    <t>182 1 06 06042 04 0000 110</t>
  </si>
  <si>
    <t>188 1 16 30030 01 6000 140</t>
  </si>
  <si>
    <t xml:space="preserve"> Прочие денежные взыскания(штрафы) за нарушение в области дорожного движения</t>
  </si>
  <si>
    <t>855 1 16 00000 00 0000 000</t>
  </si>
  <si>
    <t>855 1 16 23041 04 0000 140</t>
  </si>
  <si>
    <t>855 1 16 23041 00 0000 000</t>
  </si>
  <si>
    <t>С начала года: Доходы от возмещения ущерба при возникновении страховых случаев по обязательному страхованию гражданской ответственности , когда выгодоприобретателями выступают получатели средств бюджетов городскихокругов</t>
  </si>
  <si>
    <t>С начала года: Доходы от возмещения ущерба при возникновении страховых случаев по обязательному страхованию гражданской ответственности , когда выгодоприобретателями выступают получатели средств бюджетов городскихокругов.</t>
  </si>
  <si>
    <t>894</t>
  </si>
  <si>
    <t>894 1 16 00000 00 0000 000</t>
  </si>
  <si>
    <t>894 1 16 08010 01 0000 140</t>
  </si>
  <si>
    <t>894 1 16 08010 00 0000 000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</si>
  <si>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</si>
  <si>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продукции.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</si>
  <si>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</si>
  <si>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</si>
  <si>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РФ</t>
  </si>
  <si>
    <t>Земельный налог с физических лиц, обладающих земельным участком, расположенным в границах городских округов</t>
  </si>
  <si>
    <t>906 1 11 05074 04 0000 120</t>
  </si>
  <si>
    <t>906 1 11 05034 00 0000 000</t>
  </si>
  <si>
    <t>906 1 11 05074 00 0000 000</t>
  </si>
  <si>
    <t>906 1 11 05000 00 0000 000</t>
  </si>
  <si>
    <t xml:space="preserve"> Доходы от сдачи в аренду имущества,составляющего казну городских округов (за исключением земельных участков)</t>
  </si>
  <si>
    <t xml:space="preserve"> Доходы от сдачи в аренду имущества,составляющего казну городских округов (за исключением земельных участков).</t>
  </si>
  <si>
    <t>906 2 19 00000 04 0000 000</t>
  </si>
  <si>
    <t>906 2 19 04000 04 0000 151</t>
  </si>
  <si>
    <t xml:space="preserve"> Возврат остатков субсидий ,субвенций и иных межбюджетных трансфертов, имеющих целевое назначение ,прошлых лет из бюджетов городских округов</t>
  </si>
  <si>
    <t>911 2 02 03027 00 0000 151</t>
  </si>
  <si>
    <t>911 2 02 03027 04 0000 151</t>
  </si>
  <si>
    <t>911 2 02 03029 00 0000 151</t>
  </si>
  <si>
    <t>911 2 02 03029 04 0000 151</t>
  </si>
  <si>
    <t xml:space="preserve">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</si>
  <si>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вознаграждение,причитающее приемному родителю.</t>
  </si>
  <si>
    <t>С начала года: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</si>
  <si>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 начала года: 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образования.</t>
  </si>
  <si>
    <t>912 1 13 02000 00 0000 130</t>
  </si>
  <si>
    <t>912 1 13 02994 04 0003 130</t>
  </si>
  <si>
    <t>913 1 13 00000 00 0000 000</t>
  </si>
  <si>
    <t>913 1 13 02000 00 0000 130</t>
  </si>
  <si>
    <t>913 1 13 02994 04 0003 130</t>
  </si>
  <si>
    <t>Прочие доходы от компенсации затрат бюджетов городских округов. Возврат дебиторской задолженности прошлых лет.</t>
  </si>
  <si>
    <t>Прочие доходы от компенсации затрат бюджетов городских округов</t>
  </si>
  <si>
    <t>913 2 02 04025 00 0000 151</t>
  </si>
  <si>
    <t>913 2 02 04025 04 0000 151</t>
  </si>
  <si>
    <t>915 2 02 03123 00 0000 151</t>
  </si>
  <si>
    <t>915 2 02 03123 04 0000 151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</si>
  <si>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</si>
  <si>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радиации.</t>
  </si>
  <si>
    <t>915 2 1900000 04 0000 000</t>
  </si>
  <si>
    <t>Департамент по развитию предпринимательства потребительского рынка Кемеровской области</t>
  </si>
  <si>
    <t xml:space="preserve">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</si>
  <si>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Межбюджетные трансферты, передаваемые бюджетам городских округов на комплектование книжных фондов библиотек муниципальных образований.</t>
  </si>
  <si>
    <t>Департамент природных ресурсов и экологии Кемеровской области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</si>
  <si>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</si>
  <si>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 xml:space="preserve">                      к решению  Совета народных депутатов                                                                                                    Беловского городского округа "Об утверждении отчета                                                                                                  об исполнении бюджета Беловского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2015 год"   от 28.04.2016 г   № 40/240-н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</si>
</sst>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"/>
    <numFmt numFmtId="172" formatCode="0.0000"/>
  </numFmts>
  <fonts count="58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24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i/>
      <sz val="18"/>
      <name val="Arial Cyr"/>
      <family val="2"/>
    </font>
    <font>
      <b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Times New Roman"/>
      <family val="1"/>
    </font>
    <font>
      <b/>
      <i/>
      <sz val="20"/>
      <name val="Arial Cyr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Times New Roman"/>
      <family val="1"/>
    </font>
    <font>
      <sz val="7"/>
      <name val="Arial"/>
      <family val="2"/>
    </font>
    <font>
      <sz val="16"/>
      <name val="Arial Cyr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4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15" fillId="0" borderId="0" xfId="0" applyFont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>
      <alignment horizontal="left" vertical="center" wrapText="1"/>
    </xf>
    <xf numFmtId="17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 wrapText="1"/>
    </xf>
    <xf numFmtId="17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top"/>
    </xf>
    <xf numFmtId="0" fontId="16" fillId="0" borderId="12" xfId="0" applyFont="1" applyBorder="1" applyAlignment="1" applyProtection="1">
      <alignment vertical="top" wrapText="1"/>
      <protection locked="0"/>
    </xf>
    <xf numFmtId="0" fontId="19" fillId="0" borderId="13" xfId="0" applyFont="1" applyBorder="1" applyAlignment="1" applyProtection="1">
      <alignment horizontal="left" wrapText="1" readingOrder="1"/>
      <protection locked="0"/>
    </xf>
    <xf numFmtId="171" fontId="4" fillId="0" borderId="10" xfId="0" applyNumberFormat="1" applyFont="1" applyBorder="1" applyAlignment="1" applyProtection="1">
      <alignment horizontal="center" wrapText="1"/>
      <protection locked="0"/>
    </xf>
    <xf numFmtId="171" fontId="8" fillId="0" borderId="10" xfId="0" applyNumberFormat="1" applyFont="1" applyBorder="1" applyAlignment="1" applyProtection="1">
      <alignment horizontal="center" wrapText="1"/>
      <protection locked="0"/>
    </xf>
    <xf numFmtId="0" fontId="20" fillId="0" borderId="12" xfId="0" applyFont="1" applyBorder="1" applyAlignment="1" applyProtection="1">
      <alignment vertical="top" wrapText="1"/>
      <protection locked="0"/>
    </xf>
    <xf numFmtId="0" fontId="19" fillId="0" borderId="14" xfId="0" applyFont="1" applyBorder="1" applyAlignment="1" applyProtection="1">
      <alignment horizontal="left" wrapText="1" readingOrder="1"/>
      <protection locked="0"/>
    </xf>
    <xf numFmtId="0" fontId="19" fillId="0" borderId="14" xfId="0" applyFont="1" applyBorder="1" applyAlignment="1" applyProtection="1">
      <alignment horizontal="center" wrapText="1" readingOrder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18" fillId="0" borderId="12" xfId="0" applyFont="1" applyBorder="1" applyAlignment="1" applyProtection="1">
      <alignment vertical="top" wrapText="1"/>
      <protection locked="0"/>
    </xf>
    <xf numFmtId="0" fontId="17" fillId="0" borderId="12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5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171" fontId="10" fillId="0" borderId="10" xfId="0" applyNumberFormat="1" applyFont="1" applyBorder="1" applyAlignment="1" applyProtection="1">
      <alignment horizontal="center" vertical="center" wrapText="1"/>
      <protection locked="0"/>
    </xf>
    <xf numFmtId="171" fontId="7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17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left" wrapText="1" readingOrder="1"/>
      <protection locked="0"/>
    </xf>
    <xf numFmtId="0" fontId="19" fillId="0" borderId="17" xfId="0" applyFont="1" applyBorder="1" applyAlignment="1" applyProtection="1">
      <alignment horizontal="center" wrapText="1" readingOrder="1"/>
      <protection locked="0"/>
    </xf>
    <xf numFmtId="0" fontId="7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6"/>
  <sheetViews>
    <sheetView tabSelected="1" zoomScale="50" zoomScaleNormal="50" zoomScalePageLayoutView="0" workbookViewId="0" topLeftCell="A1">
      <selection activeCell="B2" sqref="B2:K2"/>
    </sheetView>
  </sheetViews>
  <sheetFormatPr defaultColWidth="9.00390625" defaultRowHeight="12.75"/>
  <cols>
    <col min="1" max="1" width="44.00390625" style="2" customWidth="1"/>
    <col min="2" max="2" width="140.75390625" style="2" customWidth="1"/>
    <col min="3" max="3" width="33.125" style="2" customWidth="1"/>
    <col min="4" max="4" width="0" style="3" hidden="1" customWidth="1"/>
    <col min="5" max="5" width="34.00390625" style="0" hidden="1" customWidth="1"/>
    <col min="6" max="10" width="9.125" style="0" hidden="1" customWidth="1"/>
    <col min="11" max="11" width="52.25390625" style="0" hidden="1" customWidth="1"/>
  </cols>
  <sheetData>
    <row r="1" spans="1:4" ht="42.75" customHeight="1">
      <c r="A1" s="70"/>
      <c r="B1" s="70"/>
      <c r="C1" s="64" t="s">
        <v>50</v>
      </c>
      <c r="D1" s="4" t="s">
        <v>50</v>
      </c>
    </row>
    <row r="2" spans="1:11" s="1" customFormat="1" ht="139.5" customHeight="1">
      <c r="A2" s="5"/>
      <c r="B2" s="72" t="s">
        <v>532</v>
      </c>
      <c r="C2" s="73"/>
      <c r="D2" s="73"/>
      <c r="E2" s="73"/>
      <c r="F2" s="73"/>
      <c r="G2" s="73"/>
      <c r="H2" s="73"/>
      <c r="I2" s="73"/>
      <c r="J2" s="73"/>
      <c r="K2" s="73"/>
    </row>
    <row r="3" spans="1:4" s="1" customFormat="1" ht="71.25" customHeight="1">
      <c r="A3" s="71" t="s">
        <v>468</v>
      </c>
      <c r="B3" s="71"/>
      <c r="C3" s="71"/>
      <c r="D3" s="71"/>
    </row>
    <row r="4" spans="1:4" s="1" customFormat="1" ht="71.25" customHeight="1">
      <c r="A4" s="6"/>
      <c r="B4" s="6"/>
      <c r="C4" s="7" t="s">
        <v>51</v>
      </c>
      <c r="D4" s="6"/>
    </row>
    <row r="5" spans="1:4" ht="55.5" customHeight="1">
      <c r="A5" s="20" t="s">
        <v>235</v>
      </c>
      <c r="B5" s="20" t="s">
        <v>236</v>
      </c>
      <c r="C5" s="20"/>
      <c r="D5" s="16" t="s">
        <v>52</v>
      </c>
    </row>
    <row r="6" spans="1:4" ht="24" customHeight="1">
      <c r="A6" s="21" t="s">
        <v>469</v>
      </c>
      <c r="B6" s="68" t="s">
        <v>530</v>
      </c>
      <c r="C6" s="62">
        <f>C7</f>
        <v>0.8</v>
      </c>
      <c r="D6" s="16"/>
    </row>
    <row r="7" spans="1:4" ht="36" customHeight="1">
      <c r="A7" s="23" t="s">
        <v>470</v>
      </c>
      <c r="B7" s="24" t="s">
        <v>286</v>
      </c>
      <c r="C7" s="25">
        <f>C8</f>
        <v>0.8</v>
      </c>
      <c r="D7" s="16"/>
    </row>
    <row r="8" spans="1:4" ht="33" customHeight="1">
      <c r="A8" s="23" t="s">
        <v>405</v>
      </c>
      <c r="B8" s="24" t="s">
        <v>294</v>
      </c>
      <c r="C8" s="25">
        <f>C9</f>
        <v>0.8</v>
      </c>
      <c r="D8" s="16"/>
    </row>
    <row r="9" spans="1:4" ht="41.25" customHeight="1">
      <c r="A9" s="23" t="s">
        <v>406</v>
      </c>
      <c r="B9" s="24" t="s">
        <v>295</v>
      </c>
      <c r="C9" s="25">
        <v>0.8</v>
      </c>
      <c r="D9" s="16"/>
    </row>
    <row r="10" spans="1:4" s="8" customFormat="1" ht="23.25">
      <c r="A10" s="21" t="s">
        <v>53</v>
      </c>
      <c r="B10" s="22" t="s">
        <v>54</v>
      </c>
      <c r="C10" s="27">
        <f>C11+C16</f>
        <v>26119.9</v>
      </c>
      <c r="D10" s="17" t="e">
        <f>D11</f>
        <v>#REF!</v>
      </c>
    </row>
    <row r="11" spans="1:4" s="9" customFormat="1" ht="23.25">
      <c r="A11" s="23" t="s">
        <v>55</v>
      </c>
      <c r="B11" s="24" t="s">
        <v>56</v>
      </c>
      <c r="C11" s="25">
        <f>C12+C13+C14+C15</f>
        <v>24494</v>
      </c>
      <c r="D11" s="18" t="e">
        <f>D12</f>
        <v>#REF!</v>
      </c>
    </row>
    <row r="12" spans="1:4" s="9" customFormat="1" ht="30" customHeight="1">
      <c r="A12" s="23" t="s">
        <v>304</v>
      </c>
      <c r="B12" s="26" t="s">
        <v>305</v>
      </c>
      <c r="C12" s="25">
        <v>7839.4</v>
      </c>
      <c r="D12" s="18" t="e">
        <f>#REF!</f>
        <v>#REF!</v>
      </c>
    </row>
    <row r="13" spans="1:4" s="9" customFormat="1" ht="24" customHeight="1">
      <c r="A13" s="23" t="s">
        <v>303</v>
      </c>
      <c r="B13" s="26" t="s">
        <v>306</v>
      </c>
      <c r="C13" s="25">
        <v>164.2</v>
      </c>
      <c r="D13" s="18"/>
    </row>
    <row r="14" spans="1:4" s="9" customFormat="1" ht="23.25">
      <c r="A14" s="23" t="s">
        <v>307</v>
      </c>
      <c r="B14" s="26" t="s">
        <v>308</v>
      </c>
      <c r="C14" s="25">
        <v>330.3</v>
      </c>
      <c r="D14" s="18"/>
    </row>
    <row r="15" spans="1:4" s="9" customFormat="1" ht="23.25">
      <c r="A15" s="23" t="s">
        <v>309</v>
      </c>
      <c r="B15" s="26" t="s">
        <v>310</v>
      </c>
      <c r="C15" s="25">
        <v>16160.1</v>
      </c>
      <c r="D15" s="18"/>
    </row>
    <row r="16" spans="1:4" s="9" customFormat="1" ht="23.25">
      <c r="A16" s="23" t="s">
        <v>311</v>
      </c>
      <c r="B16" s="24" t="s">
        <v>286</v>
      </c>
      <c r="C16" s="25">
        <f>C17</f>
        <v>1625.9</v>
      </c>
      <c r="D16" s="18"/>
    </row>
    <row r="17" spans="1:4" s="9" customFormat="1" ht="23.25">
      <c r="A17" s="23" t="s">
        <v>312</v>
      </c>
      <c r="B17" s="24" t="s">
        <v>294</v>
      </c>
      <c r="C17" s="25">
        <f>C18</f>
        <v>1625.9</v>
      </c>
      <c r="D17" s="18"/>
    </row>
    <row r="18" spans="1:4" s="9" customFormat="1" ht="40.5">
      <c r="A18" s="23" t="s">
        <v>313</v>
      </c>
      <c r="B18" s="24" t="s">
        <v>295</v>
      </c>
      <c r="C18" s="25">
        <v>1625.9</v>
      </c>
      <c r="D18" s="18"/>
    </row>
    <row r="19" spans="1:4" s="8" customFormat="1" ht="23.25">
      <c r="A19" s="21" t="s">
        <v>57</v>
      </c>
      <c r="B19" s="22" t="s">
        <v>58</v>
      </c>
      <c r="C19" s="27">
        <f>C20</f>
        <v>10</v>
      </c>
      <c r="D19" s="17">
        <f>D20</f>
        <v>1600</v>
      </c>
    </row>
    <row r="20" spans="1:4" s="9" customFormat="1" ht="23.25">
      <c r="A20" s="23" t="s">
        <v>59</v>
      </c>
      <c r="B20" s="24" t="s">
        <v>286</v>
      </c>
      <c r="C20" s="25">
        <f>C21+C23</f>
        <v>10</v>
      </c>
      <c r="D20" s="18">
        <f>D23</f>
        <v>1600</v>
      </c>
    </row>
    <row r="21" spans="1:4" s="9" customFormat="1" ht="42.75" customHeight="1">
      <c r="A21" s="23" t="s">
        <v>407</v>
      </c>
      <c r="B21" s="49" t="s">
        <v>409</v>
      </c>
      <c r="C21" s="51">
        <f>C22</f>
        <v>5</v>
      </c>
      <c r="D21" s="48"/>
    </row>
    <row r="22" spans="1:4" s="9" customFormat="1" ht="40.5">
      <c r="A22" s="23" t="s">
        <v>408</v>
      </c>
      <c r="B22" s="49" t="s">
        <v>409</v>
      </c>
      <c r="C22" s="25">
        <v>5</v>
      </c>
      <c r="D22" s="18"/>
    </row>
    <row r="23" spans="1:4" s="9" customFormat="1" ht="23.25">
      <c r="A23" s="23" t="s">
        <v>359</v>
      </c>
      <c r="B23" s="24" t="s">
        <v>294</v>
      </c>
      <c r="C23" s="25">
        <f>C24</f>
        <v>5</v>
      </c>
      <c r="D23" s="18">
        <f>D24</f>
        <v>1600</v>
      </c>
    </row>
    <row r="24" spans="1:4" s="9" customFormat="1" ht="45.75" customHeight="1">
      <c r="A24" s="23" t="s">
        <v>360</v>
      </c>
      <c r="B24" s="24" t="s">
        <v>295</v>
      </c>
      <c r="C24" s="25">
        <v>5</v>
      </c>
      <c r="D24" s="18">
        <v>1600</v>
      </c>
    </row>
    <row r="25" spans="1:4" s="9" customFormat="1" ht="48.75" customHeight="1">
      <c r="A25" s="21" t="s">
        <v>410</v>
      </c>
      <c r="B25" s="63" t="s">
        <v>467</v>
      </c>
      <c r="C25" s="65">
        <f>C26</f>
        <v>13284.099999999999</v>
      </c>
      <c r="D25" s="18"/>
    </row>
    <row r="26" spans="1:4" s="9" customFormat="1" ht="45.75" customHeight="1">
      <c r="A26" s="54" t="s">
        <v>430</v>
      </c>
      <c r="B26" s="49" t="s">
        <v>411</v>
      </c>
      <c r="C26" s="55">
        <f>C27</f>
        <v>13284.099999999999</v>
      </c>
      <c r="D26" s="52"/>
    </row>
    <row r="27" spans="1:4" s="9" customFormat="1" ht="45.75" customHeight="1">
      <c r="A27" s="54" t="s">
        <v>431</v>
      </c>
      <c r="B27" s="49" t="s">
        <v>412</v>
      </c>
      <c r="C27" s="55">
        <f>C28+C29+C30+C31</f>
        <v>13284.099999999999</v>
      </c>
      <c r="D27" s="52"/>
    </row>
    <row r="28" spans="1:4" s="9" customFormat="1" ht="65.25" customHeight="1">
      <c r="A28" s="54" t="s">
        <v>432</v>
      </c>
      <c r="B28" s="49" t="s">
        <v>413</v>
      </c>
      <c r="C28" s="55">
        <v>4630.9</v>
      </c>
      <c r="D28" s="52"/>
    </row>
    <row r="29" spans="1:4" s="9" customFormat="1" ht="62.25" customHeight="1">
      <c r="A29" s="54" t="s">
        <v>433</v>
      </c>
      <c r="B29" s="49" t="s">
        <v>414</v>
      </c>
      <c r="C29" s="55">
        <v>125.5</v>
      </c>
      <c r="D29" s="52"/>
    </row>
    <row r="30" spans="1:4" s="9" customFormat="1" ht="63.75" customHeight="1">
      <c r="A30" s="54" t="s">
        <v>434</v>
      </c>
      <c r="B30" s="49" t="s">
        <v>415</v>
      </c>
      <c r="C30" s="55">
        <v>9123.3</v>
      </c>
      <c r="D30" s="52"/>
    </row>
    <row r="31" spans="1:4" s="9" customFormat="1" ht="62.25" customHeight="1">
      <c r="A31" s="54" t="s">
        <v>435</v>
      </c>
      <c r="B31" s="49" t="s">
        <v>416</v>
      </c>
      <c r="C31" s="55">
        <v>-595.6</v>
      </c>
      <c r="D31" s="52"/>
    </row>
    <row r="32" spans="1:4" s="8" customFormat="1" ht="23.25">
      <c r="A32" s="29" t="s">
        <v>60</v>
      </c>
      <c r="B32" s="22" t="s">
        <v>61</v>
      </c>
      <c r="C32" s="27">
        <f aca="true" t="shared" si="0" ref="C32:D34">C33</f>
        <v>1</v>
      </c>
      <c r="D32" s="17">
        <f t="shared" si="0"/>
        <v>26300</v>
      </c>
    </row>
    <row r="33" spans="1:4" s="9" customFormat="1" ht="23.25">
      <c r="A33" s="23" t="s">
        <v>62</v>
      </c>
      <c r="B33" s="24" t="s">
        <v>286</v>
      </c>
      <c r="C33" s="25">
        <f t="shared" si="0"/>
        <v>1</v>
      </c>
      <c r="D33" s="18">
        <f t="shared" si="0"/>
        <v>26300</v>
      </c>
    </row>
    <row r="34" spans="1:4" s="9" customFormat="1" ht="23.25">
      <c r="A34" s="23" t="s">
        <v>63</v>
      </c>
      <c r="B34" s="24" t="s">
        <v>294</v>
      </c>
      <c r="C34" s="25">
        <f t="shared" si="0"/>
        <v>1</v>
      </c>
      <c r="D34" s="18">
        <f t="shared" si="0"/>
        <v>26300</v>
      </c>
    </row>
    <row r="35" spans="1:4" s="9" customFormat="1" ht="40.5">
      <c r="A35" s="23" t="s">
        <v>314</v>
      </c>
      <c r="B35" s="24" t="s">
        <v>295</v>
      </c>
      <c r="C35" s="25">
        <v>1</v>
      </c>
      <c r="D35" s="18">
        <v>26300</v>
      </c>
    </row>
    <row r="36" spans="1:4" s="8" customFormat="1" ht="46.5" customHeight="1">
      <c r="A36" s="21" t="s">
        <v>64</v>
      </c>
      <c r="B36" s="22" t="s">
        <v>65</v>
      </c>
      <c r="C36" s="27">
        <f>C37</f>
        <v>1862</v>
      </c>
      <c r="D36" s="17">
        <f>D37</f>
        <v>1180798.41</v>
      </c>
    </row>
    <row r="37" spans="1:4" s="9" customFormat="1" ht="23.25">
      <c r="A37" s="23" t="s">
        <v>66</v>
      </c>
      <c r="B37" s="24" t="s">
        <v>286</v>
      </c>
      <c r="C37" s="25">
        <f>C38+C39+C40+C41+C43+C44+C46+C42</f>
        <v>1862</v>
      </c>
      <c r="D37" s="18">
        <f>D38+D43+D45</f>
        <v>1180798.41</v>
      </c>
    </row>
    <row r="38" spans="1:4" s="9" customFormat="1" ht="60.75">
      <c r="A38" s="23" t="s">
        <v>361</v>
      </c>
      <c r="B38" s="24" t="s">
        <v>291</v>
      </c>
      <c r="C38" s="25">
        <v>105</v>
      </c>
      <c r="D38" s="18">
        <v>4000</v>
      </c>
    </row>
    <row r="39" spans="1:4" s="9" customFormat="1" ht="57" customHeight="1">
      <c r="A39" s="23" t="s">
        <v>362</v>
      </c>
      <c r="B39" s="24" t="s">
        <v>363</v>
      </c>
      <c r="C39" s="25">
        <v>92</v>
      </c>
      <c r="D39" s="18"/>
    </row>
    <row r="40" spans="1:4" s="9" customFormat="1" ht="32.25" customHeight="1">
      <c r="A40" s="23" t="s">
        <v>316</v>
      </c>
      <c r="B40" s="24" t="s">
        <v>292</v>
      </c>
      <c r="C40" s="25">
        <v>61</v>
      </c>
      <c r="D40" s="18"/>
    </row>
    <row r="41" spans="1:4" s="9" customFormat="1" ht="32.25" customHeight="1">
      <c r="A41" s="23" t="s">
        <v>419</v>
      </c>
      <c r="B41" s="49" t="s">
        <v>292</v>
      </c>
      <c r="C41" s="25">
        <v>3</v>
      </c>
      <c r="D41" s="52"/>
    </row>
    <row r="42" spans="1:4" s="9" customFormat="1" ht="51.75" customHeight="1">
      <c r="A42" s="23" t="s">
        <v>471</v>
      </c>
      <c r="B42" s="12" t="s">
        <v>472</v>
      </c>
      <c r="C42" s="25">
        <v>10</v>
      </c>
      <c r="D42" s="52"/>
    </row>
    <row r="43" spans="1:4" s="9" customFormat="1" ht="43.5" customHeight="1">
      <c r="A43" s="23" t="s">
        <v>315</v>
      </c>
      <c r="B43" s="24" t="s">
        <v>293</v>
      </c>
      <c r="C43" s="25">
        <v>1102.4</v>
      </c>
      <c r="D43" s="18">
        <v>1171298.41</v>
      </c>
    </row>
    <row r="44" spans="1:4" s="9" customFormat="1" ht="61.5" customHeight="1">
      <c r="A44" s="23" t="s">
        <v>418</v>
      </c>
      <c r="B44" s="49" t="s">
        <v>417</v>
      </c>
      <c r="C44" s="25">
        <v>4.3</v>
      </c>
      <c r="D44" s="57"/>
    </row>
    <row r="45" spans="1:4" s="9" customFormat="1" ht="30.75" customHeight="1">
      <c r="A45" s="30" t="s">
        <v>67</v>
      </c>
      <c r="B45" s="24" t="s">
        <v>294</v>
      </c>
      <c r="C45" s="25">
        <f>C46</f>
        <v>484.3</v>
      </c>
      <c r="D45" s="18">
        <f>D46</f>
        <v>5500</v>
      </c>
    </row>
    <row r="46" spans="1:4" s="9" customFormat="1" ht="40.5">
      <c r="A46" s="30" t="s">
        <v>317</v>
      </c>
      <c r="B46" s="24" t="s">
        <v>295</v>
      </c>
      <c r="C46" s="25">
        <v>484.3</v>
      </c>
      <c r="D46" s="18">
        <v>5500</v>
      </c>
    </row>
    <row r="47" spans="1:4" s="9" customFormat="1" ht="40.5">
      <c r="A47" s="28" t="s">
        <v>473</v>
      </c>
      <c r="B47" s="69" t="s">
        <v>531</v>
      </c>
      <c r="C47" s="65">
        <f>C48</f>
        <v>7.5</v>
      </c>
      <c r="D47" s="18"/>
    </row>
    <row r="48" spans="1:4" s="9" customFormat="1" ht="23.25">
      <c r="A48" s="23" t="s">
        <v>474</v>
      </c>
      <c r="B48" s="24" t="s">
        <v>286</v>
      </c>
      <c r="C48" s="25">
        <f>C49</f>
        <v>7.5</v>
      </c>
      <c r="D48" s="18" t="e">
        <f>#REF!+D51+D53</f>
        <v>#REF!</v>
      </c>
    </row>
    <row r="49" spans="1:4" s="9" customFormat="1" ht="60.75">
      <c r="A49" s="23" t="s">
        <v>475</v>
      </c>
      <c r="B49" s="49" t="s">
        <v>417</v>
      </c>
      <c r="C49" s="25">
        <v>7.5</v>
      </c>
      <c r="D49" s="18"/>
    </row>
    <row r="50" spans="1:4" s="8" customFormat="1" ht="23.25">
      <c r="A50" s="21" t="s">
        <v>68</v>
      </c>
      <c r="B50" s="22" t="s">
        <v>69</v>
      </c>
      <c r="C50" s="27">
        <f>C51</f>
        <v>723100.7</v>
      </c>
      <c r="D50" s="17" t="e">
        <f>D51</f>
        <v>#REF!</v>
      </c>
    </row>
    <row r="51" spans="1:4" s="9" customFormat="1" ht="23.25">
      <c r="A51" s="23" t="s">
        <v>70</v>
      </c>
      <c r="B51" s="24" t="s">
        <v>237</v>
      </c>
      <c r="C51" s="25">
        <f>C52+C58+C62+C70+C73+C75</f>
        <v>723100.7</v>
      </c>
      <c r="D51" s="18" t="e">
        <f>D52+D58+D62+D70+D73+D75</f>
        <v>#REF!</v>
      </c>
    </row>
    <row r="52" spans="1:4" s="9" customFormat="1" ht="23.25">
      <c r="A52" s="23" t="s">
        <v>71</v>
      </c>
      <c r="B52" s="24" t="s">
        <v>238</v>
      </c>
      <c r="C52" s="25">
        <f>C53</f>
        <v>536157.7</v>
      </c>
      <c r="D52" s="18" t="e">
        <f>D53</f>
        <v>#REF!</v>
      </c>
    </row>
    <row r="53" spans="1:4" s="9" customFormat="1" ht="23.25">
      <c r="A53" s="23" t="s">
        <v>72</v>
      </c>
      <c r="B53" s="24" t="s">
        <v>239</v>
      </c>
      <c r="C53" s="25">
        <f>C54+C55+C56+C57</f>
        <v>536157.7</v>
      </c>
      <c r="D53" s="18" t="e">
        <f>D54+D55+D56+D57+#REF!</f>
        <v>#REF!</v>
      </c>
    </row>
    <row r="54" spans="1:4" s="9" customFormat="1" ht="77.25" customHeight="1">
      <c r="A54" s="23" t="s">
        <v>75</v>
      </c>
      <c r="B54" s="12" t="s">
        <v>494</v>
      </c>
      <c r="C54" s="25">
        <v>530286.5</v>
      </c>
      <c r="D54" s="18">
        <f>2536809.65+25.76-794.01</f>
        <v>2536041.4</v>
      </c>
    </row>
    <row r="55" spans="1:4" s="9" customFormat="1" ht="51" customHeight="1">
      <c r="A55" s="23" t="s">
        <v>76</v>
      </c>
      <c r="B55" s="24" t="s">
        <v>240</v>
      </c>
      <c r="C55" s="25">
        <v>2509.9</v>
      </c>
      <c r="D55" s="18" t="e">
        <f>#REF!+#REF!</f>
        <v>#REF!</v>
      </c>
    </row>
    <row r="56" spans="1:4" s="9" customFormat="1" ht="43.5" customHeight="1">
      <c r="A56" s="23" t="s">
        <v>77</v>
      </c>
      <c r="B56" s="12" t="s">
        <v>493</v>
      </c>
      <c r="C56" s="25">
        <v>2673.6</v>
      </c>
      <c r="D56" s="18">
        <v>89435.15</v>
      </c>
    </row>
    <row r="57" spans="1:4" s="9" customFormat="1" ht="96" customHeight="1">
      <c r="A57" s="23" t="s">
        <v>78</v>
      </c>
      <c r="B57" s="12" t="s">
        <v>492</v>
      </c>
      <c r="C57" s="25">
        <v>687.7</v>
      </c>
      <c r="D57" s="18">
        <f>923900.42+4959.65+7263.32</f>
        <v>936123.39</v>
      </c>
    </row>
    <row r="58" spans="1:4" s="9" customFormat="1" ht="23.25">
      <c r="A58" s="23" t="s">
        <v>79</v>
      </c>
      <c r="B58" s="24" t="s">
        <v>241</v>
      </c>
      <c r="C58" s="25">
        <f>C59+C60+C61</f>
        <v>92482.6</v>
      </c>
      <c r="D58" s="18">
        <f>D59+D60</f>
        <v>54355789.63999999</v>
      </c>
    </row>
    <row r="59" spans="1:4" s="9" customFormat="1" ht="23.25">
      <c r="A59" s="23" t="s">
        <v>80</v>
      </c>
      <c r="B59" s="24" t="s">
        <v>242</v>
      </c>
      <c r="C59" s="25">
        <v>89959.6</v>
      </c>
      <c r="D59" s="18">
        <f>53059083+416555.83+298858.58-0.06</f>
        <v>53774497.349999994</v>
      </c>
    </row>
    <row r="60" spans="1:4" s="9" customFormat="1" ht="23.25">
      <c r="A60" s="23" t="s">
        <v>81</v>
      </c>
      <c r="B60" s="24" t="s">
        <v>243</v>
      </c>
      <c r="C60" s="25">
        <v>1043.6</v>
      </c>
      <c r="D60" s="18">
        <f>580610.91+621.38+60</f>
        <v>581292.29</v>
      </c>
    </row>
    <row r="61" spans="1:4" s="9" customFormat="1" ht="23.25">
      <c r="A61" s="23" t="s">
        <v>364</v>
      </c>
      <c r="B61" s="24" t="s">
        <v>365</v>
      </c>
      <c r="C61" s="25">
        <v>1479.4</v>
      </c>
      <c r="D61" s="18"/>
    </row>
    <row r="62" spans="1:4" s="9" customFormat="1" ht="23.25">
      <c r="A62" s="23" t="s">
        <v>82</v>
      </c>
      <c r="B62" s="24" t="s">
        <v>244</v>
      </c>
      <c r="C62" s="25">
        <f>C63+C64+C67</f>
        <v>68365.8</v>
      </c>
      <c r="D62" s="18" t="e">
        <f>D63+D67</f>
        <v>#REF!</v>
      </c>
    </row>
    <row r="63" spans="1:4" s="9" customFormat="1" ht="23.25">
      <c r="A63" s="23" t="s">
        <v>83</v>
      </c>
      <c r="B63" s="24" t="s">
        <v>245</v>
      </c>
      <c r="C63" s="25">
        <v>7454.4</v>
      </c>
      <c r="D63" s="18" t="e">
        <f>#REF!</f>
        <v>#REF!</v>
      </c>
    </row>
    <row r="64" spans="1:4" s="9" customFormat="1" ht="23.25">
      <c r="A64" s="54" t="s">
        <v>423</v>
      </c>
      <c r="B64" s="49" t="s">
        <v>420</v>
      </c>
      <c r="C64" s="25">
        <f>C65+C66</f>
        <v>4684.8</v>
      </c>
      <c r="D64" s="52"/>
    </row>
    <row r="65" spans="1:4" s="9" customFormat="1" ht="23.25">
      <c r="A65" s="54" t="s">
        <v>424</v>
      </c>
      <c r="B65" s="49" t="s">
        <v>421</v>
      </c>
      <c r="C65" s="25">
        <v>1161.9</v>
      </c>
      <c r="D65" s="52"/>
    </row>
    <row r="66" spans="1:4" s="9" customFormat="1" ht="23.25">
      <c r="A66" s="54" t="s">
        <v>425</v>
      </c>
      <c r="B66" s="49" t="s">
        <v>422</v>
      </c>
      <c r="C66" s="25">
        <v>3522.9</v>
      </c>
      <c r="D66" s="52"/>
    </row>
    <row r="67" spans="1:4" s="9" customFormat="1" ht="23.25">
      <c r="A67" s="23" t="s">
        <v>84</v>
      </c>
      <c r="B67" s="24" t="s">
        <v>246</v>
      </c>
      <c r="C67" s="25">
        <f>C68+C69</f>
        <v>56226.6</v>
      </c>
      <c r="D67" s="18" t="e">
        <f>D68+#REF!</f>
        <v>#REF!</v>
      </c>
    </row>
    <row r="68" spans="1:4" s="9" customFormat="1" ht="37.5">
      <c r="A68" s="23" t="s">
        <v>476</v>
      </c>
      <c r="B68" s="13" t="s">
        <v>477</v>
      </c>
      <c r="C68" s="25">
        <v>45790.2</v>
      </c>
      <c r="D68" s="18">
        <f>D69</f>
        <v>1246572.65</v>
      </c>
    </row>
    <row r="69" spans="1:4" s="9" customFormat="1" ht="27" customHeight="1">
      <c r="A69" s="23" t="s">
        <v>478</v>
      </c>
      <c r="B69" s="13" t="s">
        <v>495</v>
      </c>
      <c r="C69" s="25">
        <v>10436.4</v>
      </c>
      <c r="D69" s="18">
        <f>1223122.49+19922.16+3528</f>
        <v>1246572.65</v>
      </c>
    </row>
    <row r="70" spans="1:4" s="9" customFormat="1" ht="23.25">
      <c r="A70" s="23" t="s">
        <v>85</v>
      </c>
      <c r="B70" s="24" t="s">
        <v>247</v>
      </c>
      <c r="C70" s="25">
        <f>C71</f>
        <v>25271.9</v>
      </c>
      <c r="D70" s="18">
        <f>D71</f>
        <v>7131882.23</v>
      </c>
    </row>
    <row r="71" spans="1:4" s="9" customFormat="1" ht="39.75" customHeight="1">
      <c r="A71" s="23" t="s">
        <v>86</v>
      </c>
      <c r="B71" s="24" t="s">
        <v>248</v>
      </c>
      <c r="C71" s="25">
        <f>C72</f>
        <v>25271.9</v>
      </c>
      <c r="D71" s="18">
        <f>D72</f>
        <v>7131882.23</v>
      </c>
    </row>
    <row r="72" spans="1:4" s="9" customFormat="1" ht="52.5" customHeight="1">
      <c r="A72" s="23" t="s">
        <v>87</v>
      </c>
      <c r="B72" s="24" t="s">
        <v>249</v>
      </c>
      <c r="C72" s="25">
        <v>25271.9</v>
      </c>
      <c r="D72" s="18">
        <v>7131882.23</v>
      </c>
    </row>
    <row r="73" spans="1:4" s="9" customFormat="1" ht="40.5">
      <c r="A73" s="23" t="s">
        <v>88</v>
      </c>
      <c r="B73" s="24" t="s">
        <v>251</v>
      </c>
      <c r="C73" s="25"/>
      <c r="D73" s="18" t="e">
        <f>#REF!+#REF!+#REF!</f>
        <v>#REF!</v>
      </c>
    </row>
    <row r="74" spans="1:4" s="9" customFormat="1" ht="63.75" customHeight="1">
      <c r="A74" s="47" t="s">
        <v>366</v>
      </c>
      <c r="B74" s="46" t="s">
        <v>403</v>
      </c>
      <c r="C74" s="25"/>
      <c r="D74" s="18"/>
    </row>
    <row r="75" spans="1:4" s="9" customFormat="1" ht="23.25">
      <c r="A75" s="23" t="s">
        <v>89</v>
      </c>
      <c r="B75" s="24" t="s">
        <v>286</v>
      </c>
      <c r="C75" s="25">
        <f>C76+C79+C80</f>
        <v>822.7</v>
      </c>
      <c r="D75" s="18" t="e">
        <f>D76+D79+#REF!</f>
        <v>#REF!</v>
      </c>
    </row>
    <row r="76" spans="1:4" s="9" customFormat="1" ht="23.25">
      <c r="A76" s="23" t="s">
        <v>90</v>
      </c>
      <c r="B76" s="24" t="s">
        <v>287</v>
      </c>
      <c r="C76" s="25">
        <f>C77+C78</f>
        <v>218.7</v>
      </c>
      <c r="D76" s="18">
        <f>D77+D78</f>
        <v>322154.27</v>
      </c>
    </row>
    <row r="77" spans="1:4" s="9" customFormat="1" ht="60.75">
      <c r="A77" s="23" t="s">
        <v>91</v>
      </c>
      <c r="B77" s="24" t="s">
        <v>288</v>
      </c>
      <c r="C77" s="25">
        <v>181.5</v>
      </c>
      <c r="D77" s="18">
        <v>156914.79</v>
      </c>
    </row>
    <row r="78" spans="1:4" s="9" customFormat="1" ht="49.5" customHeight="1">
      <c r="A78" s="23" t="s">
        <v>92</v>
      </c>
      <c r="B78" s="24" t="s">
        <v>289</v>
      </c>
      <c r="C78" s="25">
        <v>37.2</v>
      </c>
      <c r="D78" s="18">
        <v>165239.48</v>
      </c>
    </row>
    <row r="79" spans="1:4" s="9" customFormat="1" ht="60.75">
      <c r="A79" s="23" t="s">
        <v>93</v>
      </c>
      <c r="B79" s="24" t="s">
        <v>290</v>
      </c>
      <c r="C79" s="25">
        <v>530.5</v>
      </c>
      <c r="D79" s="18">
        <v>505861.44</v>
      </c>
    </row>
    <row r="80" spans="1:4" s="9" customFormat="1" ht="65.25" customHeight="1">
      <c r="A80" s="23" t="s">
        <v>367</v>
      </c>
      <c r="B80" s="53" t="s">
        <v>417</v>
      </c>
      <c r="C80" s="25">
        <v>73.5</v>
      </c>
      <c r="D80" s="58"/>
    </row>
    <row r="81" spans="1:4" s="8" customFormat="1" ht="23.25">
      <c r="A81" s="21" t="s">
        <v>94</v>
      </c>
      <c r="B81" s="22" t="s">
        <v>95</v>
      </c>
      <c r="C81" s="27">
        <f>C82+C85+C88+C89</f>
        <v>2202.8</v>
      </c>
      <c r="D81" s="17" t="e">
        <f>#REF!+D82</f>
        <v>#REF!</v>
      </c>
    </row>
    <row r="82" spans="1:4" s="9" customFormat="1" ht="23.25">
      <c r="A82" s="23" t="s">
        <v>96</v>
      </c>
      <c r="B82" s="24" t="s">
        <v>286</v>
      </c>
      <c r="C82" s="25">
        <f>C83</f>
        <v>46.6</v>
      </c>
      <c r="D82" s="18">
        <f>D85</f>
        <v>9707270.75</v>
      </c>
    </row>
    <row r="83" spans="1:4" s="9" customFormat="1" ht="62.25" customHeight="1">
      <c r="A83" s="54" t="s">
        <v>428</v>
      </c>
      <c r="B83" s="49" t="s">
        <v>291</v>
      </c>
      <c r="C83" s="50">
        <f>C84</f>
        <v>46.6</v>
      </c>
      <c r="D83" s="58"/>
    </row>
    <row r="84" spans="1:4" s="9" customFormat="1" ht="63" customHeight="1">
      <c r="A84" s="54" t="s">
        <v>429</v>
      </c>
      <c r="B84" s="49" t="s">
        <v>426</v>
      </c>
      <c r="C84" s="25">
        <v>46.6</v>
      </c>
      <c r="D84" s="58"/>
    </row>
    <row r="85" spans="1:4" s="9" customFormat="1" ht="39.75" customHeight="1">
      <c r="A85" s="23" t="s">
        <v>97</v>
      </c>
      <c r="B85" s="24" t="s">
        <v>98</v>
      </c>
      <c r="C85" s="25">
        <f>C86+C87</f>
        <v>33.6</v>
      </c>
      <c r="D85" s="18">
        <f>D89</f>
        <v>9707270.75</v>
      </c>
    </row>
    <row r="86" spans="1:4" s="9" customFormat="1" ht="48" customHeight="1">
      <c r="A86" s="23" t="s">
        <v>318</v>
      </c>
      <c r="B86" s="12" t="s">
        <v>319</v>
      </c>
      <c r="C86" s="25">
        <v>18</v>
      </c>
      <c r="D86" s="18"/>
    </row>
    <row r="87" spans="1:4" s="9" customFormat="1" ht="24" customHeight="1">
      <c r="A87" s="23" t="s">
        <v>479</v>
      </c>
      <c r="B87" s="14" t="s">
        <v>480</v>
      </c>
      <c r="C87" s="25">
        <v>15.6</v>
      </c>
      <c r="D87" s="18"/>
    </row>
    <row r="88" spans="1:4" s="9" customFormat="1" ht="40.5">
      <c r="A88" s="23" t="s">
        <v>329</v>
      </c>
      <c r="B88" s="24" t="s">
        <v>330</v>
      </c>
      <c r="C88" s="25">
        <v>27.8</v>
      </c>
      <c r="D88" s="18"/>
    </row>
    <row r="89" spans="1:4" s="9" customFormat="1" ht="23.25">
      <c r="A89" s="23" t="s">
        <v>99</v>
      </c>
      <c r="B89" s="24" t="s">
        <v>294</v>
      </c>
      <c r="C89" s="25">
        <v>2094.8</v>
      </c>
      <c r="D89" s="18">
        <f>D90</f>
        <v>9707270.75</v>
      </c>
    </row>
    <row r="90" spans="1:4" s="9" customFormat="1" ht="40.5">
      <c r="A90" s="23" t="s">
        <v>320</v>
      </c>
      <c r="B90" s="24" t="s">
        <v>295</v>
      </c>
      <c r="C90" s="25">
        <v>2094.8</v>
      </c>
      <c r="D90" s="18">
        <f>9221481.85+485788.9</f>
        <v>9707270.75</v>
      </c>
    </row>
    <row r="91" spans="1:4" s="8" customFormat="1" ht="25.5" customHeight="1">
      <c r="A91" s="21" t="s">
        <v>100</v>
      </c>
      <c r="B91" s="22" t="s">
        <v>101</v>
      </c>
      <c r="C91" s="27">
        <f>C92</f>
        <v>36.3</v>
      </c>
      <c r="D91" s="17">
        <f>D92</f>
        <v>3268821.29</v>
      </c>
    </row>
    <row r="92" spans="1:4" s="9" customFormat="1" ht="23.25">
      <c r="A92" s="23" t="s">
        <v>102</v>
      </c>
      <c r="B92" s="24" t="s">
        <v>286</v>
      </c>
      <c r="C92" s="25">
        <f>C93+C94</f>
        <v>36.3</v>
      </c>
      <c r="D92" s="18">
        <f>D94</f>
        <v>3268821.29</v>
      </c>
    </row>
    <row r="93" spans="1:4" s="9" customFormat="1" ht="41.25" customHeight="1">
      <c r="A93" s="54" t="s">
        <v>427</v>
      </c>
      <c r="B93" s="49" t="s">
        <v>417</v>
      </c>
      <c r="C93" s="25">
        <v>29.7</v>
      </c>
      <c r="D93" s="58"/>
    </row>
    <row r="94" spans="1:4" s="9" customFormat="1" ht="23.25">
      <c r="A94" s="23" t="s">
        <v>103</v>
      </c>
      <c r="B94" s="59" t="s">
        <v>294</v>
      </c>
      <c r="C94" s="25">
        <f>C95</f>
        <v>6.6</v>
      </c>
      <c r="D94" s="18">
        <f>D95</f>
        <v>3268821.29</v>
      </c>
    </row>
    <row r="95" spans="1:4" s="9" customFormat="1" ht="40.5">
      <c r="A95" s="23" t="s">
        <v>321</v>
      </c>
      <c r="B95" s="59" t="s">
        <v>295</v>
      </c>
      <c r="C95" s="25">
        <v>6.6</v>
      </c>
      <c r="D95" s="18">
        <v>3268821.29</v>
      </c>
    </row>
    <row r="96" spans="1:4" s="9" customFormat="1" ht="23.25">
      <c r="A96" s="21" t="s">
        <v>104</v>
      </c>
      <c r="B96" s="33" t="s">
        <v>105</v>
      </c>
      <c r="C96" s="27">
        <f>C97+C99+C100</f>
        <v>510.6</v>
      </c>
      <c r="D96" s="18"/>
    </row>
    <row r="97" spans="1:4" s="9" customFormat="1" ht="23.25">
      <c r="A97" s="23" t="s">
        <v>106</v>
      </c>
      <c r="B97" s="24" t="s">
        <v>286</v>
      </c>
      <c r="C97" s="25">
        <f>C98</f>
        <v>487.6</v>
      </c>
      <c r="D97" s="18"/>
    </row>
    <row r="98" spans="1:4" s="9" customFormat="1" ht="23.25">
      <c r="A98" s="23" t="s">
        <v>322</v>
      </c>
      <c r="B98" s="24" t="s">
        <v>107</v>
      </c>
      <c r="C98" s="25">
        <v>487.6</v>
      </c>
      <c r="D98" s="18"/>
    </row>
    <row r="99" spans="1:4" s="9" customFormat="1" ht="60.75">
      <c r="A99" s="54" t="s">
        <v>464</v>
      </c>
      <c r="B99" s="49" t="s">
        <v>417</v>
      </c>
      <c r="C99" s="25">
        <v>22.8</v>
      </c>
      <c r="D99" s="18"/>
    </row>
    <row r="100" spans="1:4" s="9" customFormat="1" ht="23.25">
      <c r="A100" s="23" t="s">
        <v>465</v>
      </c>
      <c r="B100" s="59" t="s">
        <v>294</v>
      </c>
      <c r="C100" s="25">
        <f>C101</f>
        <v>0.2</v>
      </c>
      <c r="D100" s="18"/>
    </row>
    <row r="101" spans="1:4" s="9" customFormat="1" ht="40.5">
      <c r="A101" s="23" t="s">
        <v>466</v>
      </c>
      <c r="B101" s="59" t="s">
        <v>295</v>
      </c>
      <c r="C101" s="25">
        <v>0.2</v>
      </c>
      <c r="D101" s="18"/>
    </row>
    <row r="102" spans="1:4" s="9" customFormat="1" ht="23.25">
      <c r="A102" s="28" t="s">
        <v>20</v>
      </c>
      <c r="B102" s="34" t="s">
        <v>24</v>
      </c>
      <c r="C102" s="25">
        <f>C103</f>
        <v>45</v>
      </c>
      <c r="D102" s="18"/>
    </row>
    <row r="103" spans="1:4" s="9" customFormat="1" ht="23.25">
      <c r="A103" s="23" t="s">
        <v>21</v>
      </c>
      <c r="B103" s="24" t="s">
        <v>286</v>
      </c>
      <c r="C103" s="25">
        <f>C104</f>
        <v>45</v>
      </c>
      <c r="D103" s="18">
        <f>D104</f>
        <v>3268821.29</v>
      </c>
    </row>
    <row r="104" spans="1:4" s="9" customFormat="1" ht="23.25">
      <c r="A104" s="23" t="s">
        <v>22</v>
      </c>
      <c r="B104" s="24" t="s">
        <v>294</v>
      </c>
      <c r="C104" s="25">
        <f>C105</f>
        <v>45</v>
      </c>
      <c r="D104" s="18">
        <f>D105</f>
        <v>3268821.29</v>
      </c>
    </row>
    <row r="105" spans="1:4" s="9" customFormat="1" ht="40.5">
      <c r="A105" s="23" t="s">
        <v>23</v>
      </c>
      <c r="B105" s="24" t="s">
        <v>295</v>
      </c>
      <c r="C105" s="25">
        <v>45</v>
      </c>
      <c r="D105" s="18">
        <v>3268821.29</v>
      </c>
    </row>
    <row r="106" spans="1:4" s="8" customFormat="1" ht="29.25" customHeight="1">
      <c r="A106" s="21" t="s">
        <v>108</v>
      </c>
      <c r="B106" s="22" t="s">
        <v>109</v>
      </c>
      <c r="C106" s="27">
        <f>C107+C114+C111</f>
        <v>1881596.9</v>
      </c>
      <c r="D106" s="17" t="e">
        <f>D107+#REF!+#REF!+#REF!+D116+D132</f>
        <v>#REF!</v>
      </c>
    </row>
    <row r="107" spans="1:4" s="9" customFormat="1" ht="23.25">
      <c r="A107" s="23" t="s">
        <v>110</v>
      </c>
      <c r="B107" s="24" t="s">
        <v>279</v>
      </c>
      <c r="C107" s="25">
        <f>C108</f>
        <v>1662.7</v>
      </c>
      <c r="D107" s="18">
        <f>D108</f>
        <v>878135.86</v>
      </c>
    </row>
    <row r="108" spans="1:4" s="9" customFormat="1" ht="23.25">
      <c r="A108" s="23" t="s">
        <v>323</v>
      </c>
      <c r="B108" s="24" t="s">
        <v>324</v>
      </c>
      <c r="C108" s="25">
        <f>C109</f>
        <v>1662.7</v>
      </c>
      <c r="D108" s="18">
        <f>D109</f>
        <v>878135.86</v>
      </c>
    </row>
    <row r="109" spans="1:4" s="9" customFormat="1" ht="23.25">
      <c r="A109" s="23" t="s">
        <v>325</v>
      </c>
      <c r="B109" s="24" t="s">
        <v>324</v>
      </c>
      <c r="C109" s="25">
        <f>C110</f>
        <v>1662.7</v>
      </c>
      <c r="D109" s="18">
        <f>878135.86</f>
        <v>878135.86</v>
      </c>
    </row>
    <row r="110" spans="1:4" s="9" customFormat="1" ht="38.25" customHeight="1">
      <c r="A110" s="23" t="s">
        <v>327</v>
      </c>
      <c r="B110" s="24" t="s">
        <v>328</v>
      </c>
      <c r="C110" s="25">
        <v>1662.7</v>
      </c>
      <c r="D110" s="18">
        <f>878135.86</f>
        <v>878135.86</v>
      </c>
    </row>
    <row r="111" spans="1:4" s="9" customFormat="1" ht="38.25" customHeight="1">
      <c r="A111" s="23" t="s">
        <v>481</v>
      </c>
      <c r="B111" s="24" t="s">
        <v>286</v>
      </c>
      <c r="C111" s="25">
        <f>C112</f>
        <v>12.7</v>
      </c>
      <c r="D111" s="18"/>
    </row>
    <row r="112" spans="1:4" s="9" customFormat="1" ht="38.25" customHeight="1">
      <c r="A112" s="23" t="s">
        <v>483</v>
      </c>
      <c r="B112" s="13" t="s">
        <v>484</v>
      </c>
      <c r="C112" s="25">
        <f>C113</f>
        <v>12.7</v>
      </c>
      <c r="D112" s="18"/>
    </row>
    <row r="113" spans="1:4" s="9" customFormat="1" ht="38.25" customHeight="1">
      <c r="A113" s="23" t="s">
        <v>482</v>
      </c>
      <c r="B113" s="13" t="s">
        <v>485</v>
      </c>
      <c r="C113" s="25">
        <v>12.7</v>
      </c>
      <c r="D113" s="18"/>
    </row>
    <row r="114" spans="1:4" s="9" customFormat="1" ht="44.25" customHeight="1">
      <c r="A114" s="23" t="s">
        <v>111</v>
      </c>
      <c r="B114" s="24" t="s">
        <v>112</v>
      </c>
      <c r="C114" s="25">
        <f>C115+C131+C133</f>
        <v>1879921.5</v>
      </c>
      <c r="D114" s="18"/>
    </row>
    <row r="115" spans="1:4" s="9" customFormat="1" ht="23.25">
      <c r="A115" s="23" t="s">
        <v>113</v>
      </c>
      <c r="B115" s="24" t="s">
        <v>114</v>
      </c>
      <c r="C115" s="35">
        <f>C116+C119+C128</f>
        <v>1872722</v>
      </c>
      <c r="D115" s="18"/>
    </row>
    <row r="116" spans="1:4" s="9" customFormat="1" ht="40.5">
      <c r="A116" s="23" t="s">
        <v>115</v>
      </c>
      <c r="B116" s="24" t="s">
        <v>234</v>
      </c>
      <c r="C116" s="25">
        <f>C117</f>
        <v>407125</v>
      </c>
      <c r="D116" s="18" t="e">
        <f>D117+#REF!+D120+D129</f>
        <v>#REF!</v>
      </c>
    </row>
    <row r="117" spans="1:4" s="9" customFormat="1" ht="23.25">
      <c r="A117" s="23" t="s">
        <v>116</v>
      </c>
      <c r="B117" s="24" t="s">
        <v>301</v>
      </c>
      <c r="C117" s="25">
        <f>C118</f>
        <v>407125</v>
      </c>
      <c r="D117" s="18" t="e">
        <f>D118</f>
        <v>#REF!</v>
      </c>
    </row>
    <row r="118" spans="1:4" s="9" customFormat="1" ht="23.25">
      <c r="A118" s="23" t="s">
        <v>117</v>
      </c>
      <c r="B118" s="24" t="s">
        <v>326</v>
      </c>
      <c r="C118" s="25">
        <v>407125</v>
      </c>
      <c r="D118" s="18" t="e">
        <f>#REF!</f>
        <v>#REF!</v>
      </c>
    </row>
    <row r="119" spans="1:4" s="9" customFormat="1" ht="40.5">
      <c r="A119" s="23" t="s">
        <v>118</v>
      </c>
      <c r="B119" s="24" t="s">
        <v>232</v>
      </c>
      <c r="C119" s="25">
        <f>C120+C122+C124+C126</f>
        <v>1411597</v>
      </c>
      <c r="D119" s="18">
        <v>180036687.52</v>
      </c>
    </row>
    <row r="120" spans="1:4" s="9" customFormat="1" ht="23.25">
      <c r="A120" s="23" t="s">
        <v>119</v>
      </c>
      <c r="B120" s="24" t="s">
        <v>28</v>
      </c>
      <c r="C120" s="25">
        <v>84501.7</v>
      </c>
      <c r="D120" s="18" t="e">
        <f>D121+#REF!+#REF!+#REF!+#REF!+#REF!+D123+D125+#REF!+#REF!+#REF!+D127+#REF!+#REF!+#REF!</f>
        <v>#REF!</v>
      </c>
    </row>
    <row r="121" spans="1:4" s="9" customFormat="1" ht="40.5">
      <c r="A121" s="23" t="s">
        <v>120</v>
      </c>
      <c r="B121" s="24" t="s">
        <v>29</v>
      </c>
      <c r="C121" s="25">
        <v>84501.7</v>
      </c>
      <c r="D121" s="18">
        <f>D122</f>
        <v>54817300</v>
      </c>
    </row>
    <row r="122" spans="1:4" s="9" customFormat="1" ht="40.5">
      <c r="A122" s="23" t="s">
        <v>121</v>
      </c>
      <c r="B122" s="24" t="s">
        <v>32</v>
      </c>
      <c r="C122" s="25">
        <f>C123</f>
        <v>5292.3</v>
      </c>
      <c r="D122" s="18">
        <v>54817300</v>
      </c>
    </row>
    <row r="123" spans="1:4" s="9" customFormat="1" ht="40.5">
      <c r="A123" s="23" t="s">
        <v>122</v>
      </c>
      <c r="B123" s="24" t="s">
        <v>33</v>
      </c>
      <c r="C123" s="25">
        <v>5292.3</v>
      </c>
      <c r="D123" s="18">
        <f>D124</f>
        <v>3007966.71</v>
      </c>
    </row>
    <row r="124" spans="1:4" s="9" customFormat="1" ht="40.5">
      <c r="A124" s="23" t="s">
        <v>123</v>
      </c>
      <c r="B124" s="24" t="s">
        <v>34</v>
      </c>
      <c r="C124" s="25">
        <f>C125</f>
        <v>2232.7</v>
      </c>
      <c r="D124" s="18">
        <v>3007966.71</v>
      </c>
    </row>
    <row r="125" spans="1:4" s="9" customFormat="1" ht="40.5">
      <c r="A125" s="23" t="s">
        <v>124</v>
      </c>
      <c r="B125" s="24" t="s">
        <v>35</v>
      </c>
      <c r="C125" s="25">
        <v>2232.7</v>
      </c>
      <c r="D125" s="18">
        <f>D126</f>
        <v>967000</v>
      </c>
    </row>
    <row r="126" spans="1:4" s="9" customFormat="1" ht="40.5">
      <c r="A126" s="23" t="s">
        <v>125</v>
      </c>
      <c r="B126" s="24" t="s">
        <v>40</v>
      </c>
      <c r="C126" s="25">
        <f>C127</f>
        <v>1319570.3</v>
      </c>
      <c r="D126" s="18">
        <v>967000</v>
      </c>
    </row>
    <row r="127" spans="1:4" s="9" customFormat="1" ht="41.25" customHeight="1">
      <c r="A127" s="23" t="s">
        <v>126</v>
      </c>
      <c r="B127" s="24" t="s">
        <v>41</v>
      </c>
      <c r="C127" s="25">
        <v>1319570.3</v>
      </c>
      <c r="D127" s="18" t="e">
        <f>#REF!</f>
        <v>#REF!</v>
      </c>
    </row>
    <row r="128" spans="1:4" s="9" customFormat="1" ht="39.75" customHeight="1">
      <c r="A128" s="23" t="s">
        <v>127</v>
      </c>
      <c r="B128" s="24" t="s">
        <v>155</v>
      </c>
      <c r="C128" s="25">
        <f>C129</f>
        <v>54000</v>
      </c>
      <c r="D128" s="56"/>
    </row>
    <row r="129" spans="1:4" s="9" customFormat="1" ht="23.25">
      <c r="A129" s="23" t="s">
        <v>128</v>
      </c>
      <c r="B129" s="24" t="s">
        <v>46</v>
      </c>
      <c r="C129" s="25">
        <f>C130</f>
        <v>54000</v>
      </c>
      <c r="D129" s="18" t="e">
        <f>#REF!+D130</f>
        <v>#REF!</v>
      </c>
    </row>
    <row r="130" spans="1:4" s="9" customFormat="1" ht="23.25">
      <c r="A130" s="23" t="s">
        <v>129</v>
      </c>
      <c r="B130" s="24" t="s">
        <v>47</v>
      </c>
      <c r="C130" s="25">
        <v>54000</v>
      </c>
      <c r="D130" s="18">
        <f>D131</f>
        <v>6605408.76</v>
      </c>
    </row>
    <row r="131" spans="1:4" s="9" customFormat="1" ht="23.25">
      <c r="A131" s="23" t="s">
        <v>130</v>
      </c>
      <c r="B131" s="24" t="s">
        <v>48</v>
      </c>
      <c r="C131" s="25">
        <f>C132</f>
        <v>7909.8</v>
      </c>
      <c r="D131" s="18">
        <v>6605408.76</v>
      </c>
    </row>
    <row r="132" spans="1:4" s="9" customFormat="1" ht="23.25">
      <c r="A132" s="23" t="s">
        <v>402</v>
      </c>
      <c r="B132" s="24" t="s">
        <v>49</v>
      </c>
      <c r="C132" s="25">
        <v>7909.8</v>
      </c>
      <c r="D132" s="18">
        <f>D133</f>
        <v>1167388.4</v>
      </c>
    </row>
    <row r="133" spans="1:4" s="9" customFormat="1" ht="23.25">
      <c r="A133" s="23" t="s">
        <v>254</v>
      </c>
      <c r="B133" s="24" t="s">
        <v>299</v>
      </c>
      <c r="C133" s="25">
        <f>C134</f>
        <v>-710.3</v>
      </c>
      <c r="D133" s="18">
        <v>1167388.4</v>
      </c>
    </row>
    <row r="134" spans="1:4" s="9" customFormat="1" ht="23.25">
      <c r="A134" s="23" t="s">
        <v>255</v>
      </c>
      <c r="B134" s="24" t="s">
        <v>300</v>
      </c>
      <c r="C134" s="25">
        <v>-710.3</v>
      </c>
      <c r="D134" s="18"/>
    </row>
    <row r="135" spans="1:4" s="9" customFormat="1" ht="46.5">
      <c r="A135" s="21" t="s">
        <v>131</v>
      </c>
      <c r="B135" s="22" t="s">
        <v>132</v>
      </c>
      <c r="C135" s="27">
        <f>C136</f>
        <v>135.6</v>
      </c>
      <c r="D135" s="18"/>
    </row>
    <row r="136" spans="1:4" s="8" customFormat="1" ht="23.25">
      <c r="A136" s="23" t="s">
        <v>133</v>
      </c>
      <c r="B136" s="24" t="s">
        <v>286</v>
      </c>
      <c r="C136" s="25">
        <f>C137</f>
        <v>135.6</v>
      </c>
      <c r="D136" s="17" t="e">
        <f>#REF!+D137</f>
        <v>#REF!</v>
      </c>
    </row>
    <row r="137" spans="1:4" s="9" customFormat="1" ht="23.25">
      <c r="A137" s="23" t="s">
        <v>134</v>
      </c>
      <c r="B137" s="24" t="s">
        <v>294</v>
      </c>
      <c r="C137" s="25">
        <f>C138</f>
        <v>135.6</v>
      </c>
      <c r="D137" s="18">
        <f>D138</f>
        <v>14000</v>
      </c>
    </row>
    <row r="138" spans="1:4" s="9" customFormat="1" ht="40.5">
      <c r="A138" s="23" t="s">
        <v>135</v>
      </c>
      <c r="B138" s="24" t="s">
        <v>295</v>
      </c>
      <c r="C138" s="25">
        <v>135.6</v>
      </c>
      <c r="D138" s="18">
        <f>D139</f>
        <v>14000</v>
      </c>
    </row>
    <row r="139" spans="1:4" s="9" customFormat="1" ht="23.25">
      <c r="A139" s="21" t="s">
        <v>136</v>
      </c>
      <c r="B139" s="22" t="s">
        <v>137</v>
      </c>
      <c r="C139" s="27">
        <f aca="true" t="shared" si="1" ref="C139:D145">C140</f>
        <v>542.8</v>
      </c>
      <c r="D139" s="18">
        <v>14000</v>
      </c>
    </row>
    <row r="140" spans="1:4" s="8" customFormat="1" ht="23.25">
      <c r="A140" s="23" t="s">
        <v>138</v>
      </c>
      <c r="B140" s="24" t="s">
        <v>286</v>
      </c>
      <c r="C140" s="25">
        <f t="shared" si="1"/>
        <v>542.8</v>
      </c>
      <c r="D140" s="17">
        <f t="shared" si="1"/>
        <v>271700</v>
      </c>
    </row>
    <row r="141" spans="1:4" s="9" customFormat="1" ht="23.25">
      <c r="A141" s="23" t="s">
        <v>139</v>
      </c>
      <c r="B141" s="24" t="s">
        <v>294</v>
      </c>
      <c r="C141" s="25">
        <f t="shared" si="1"/>
        <v>542.8</v>
      </c>
      <c r="D141" s="18">
        <f t="shared" si="1"/>
        <v>271700</v>
      </c>
    </row>
    <row r="142" spans="1:4" s="9" customFormat="1" ht="40.5">
      <c r="A142" s="23" t="s">
        <v>140</v>
      </c>
      <c r="B142" s="24" t="s">
        <v>295</v>
      </c>
      <c r="C142" s="25">
        <v>542.8</v>
      </c>
      <c r="D142" s="18">
        <f>D147</f>
        <v>271700</v>
      </c>
    </row>
    <row r="143" spans="1:4" s="9" customFormat="1" ht="46.5">
      <c r="A143" s="21" t="s">
        <v>486</v>
      </c>
      <c r="B143" s="22" t="s">
        <v>527</v>
      </c>
      <c r="C143" s="27">
        <f t="shared" si="1"/>
        <v>52.5</v>
      </c>
      <c r="D143" s="18">
        <v>14000</v>
      </c>
    </row>
    <row r="144" spans="1:4" s="8" customFormat="1" ht="23.25">
      <c r="A144" s="23" t="s">
        <v>487</v>
      </c>
      <c r="B144" s="24" t="s">
        <v>286</v>
      </c>
      <c r="C144" s="25">
        <f t="shared" si="1"/>
        <v>52.5</v>
      </c>
      <c r="D144" s="17">
        <f t="shared" si="1"/>
        <v>0</v>
      </c>
    </row>
    <row r="145" spans="1:4" s="9" customFormat="1" ht="37.5">
      <c r="A145" s="23" t="s">
        <v>489</v>
      </c>
      <c r="B145" s="13" t="s">
        <v>490</v>
      </c>
      <c r="C145" s="25">
        <f t="shared" si="1"/>
        <v>52.5</v>
      </c>
      <c r="D145" s="18">
        <f t="shared" si="1"/>
        <v>0</v>
      </c>
    </row>
    <row r="146" spans="1:4" s="9" customFormat="1" ht="37.5">
      <c r="A146" s="23" t="s">
        <v>488</v>
      </c>
      <c r="B146" s="13" t="s">
        <v>491</v>
      </c>
      <c r="C146" s="25">
        <v>52.5</v>
      </c>
      <c r="D146" s="18">
        <f>D150</f>
        <v>0</v>
      </c>
    </row>
    <row r="147" spans="1:4" s="9" customFormat="1" ht="32.25" customHeight="1">
      <c r="A147" s="21" t="s">
        <v>141</v>
      </c>
      <c r="B147" s="36" t="s">
        <v>142</v>
      </c>
      <c r="C147" s="27">
        <f>C148+C152+C155+C163</f>
        <v>323405.6</v>
      </c>
      <c r="D147" s="18">
        <v>271700</v>
      </c>
    </row>
    <row r="148" spans="1:4" s="8" customFormat="1" ht="23.25">
      <c r="A148" s="23" t="s">
        <v>331</v>
      </c>
      <c r="B148" s="24" t="s">
        <v>247</v>
      </c>
      <c r="C148" s="25">
        <f>C149</f>
        <v>419.8</v>
      </c>
      <c r="D148" s="17"/>
    </row>
    <row r="149" spans="1:4" s="8" customFormat="1" ht="40.5">
      <c r="A149" s="23" t="s">
        <v>332</v>
      </c>
      <c r="B149" s="24" t="s">
        <v>250</v>
      </c>
      <c r="C149" s="25">
        <f>C150+C151</f>
        <v>419.8</v>
      </c>
      <c r="D149" s="17"/>
    </row>
    <row r="150" spans="1:4" s="8" customFormat="1" ht="43.5" customHeight="1">
      <c r="A150" s="23" t="s">
        <v>370</v>
      </c>
      <c r="B150" s="24" t="s">
        <v>368</v>
      </c>
      <c r="C150" s="25">
        <v>190</v>
      </c>
      <c r="D150" s="17"/>
    </row>
    <row r="151" spans="1:4" s="8" customFormat="1" ht="98.25" customHeight="1">
      <c r="A151" s="23" t="s">
        <v>371</v>
      </c>
      <c r="B151" s="24" t="s">
        <v>369</v>
      </c>
      <c r="C151" s="25">
        <v>229.8</v>
      </c>
      <c r="D151" s="17"/>
    </row>
    <row r="152" spans="1:4" s="8" customFormat="1" ht="54.75" customHeight="1">
      <c r="A152" s="23" t="s">
        <v>372</v>
      </c>
      <c r="B152" s="24" t="s">
        <v>279</v>
      </c>
      <c r="C152" s="25">
        <f>C153</f>
        <v>2250.5</v>
      </c>
      <c r="D152" s="17"/>
    </row>
    <row r="153" spans="1:4" s="9" customFormat="1" ht="23.25">
      <c r="A153" s="23" t="s">
        <v>373</v>
      </c>
      <c r="B153" s="24" t="s">
        <v>324</v>
      </c>
      <c r="C153" s="25">
        <f>C154</f>
        <v>2250.5</v>
      </c>
      <c r="D153" s="18">
        <f>D154</f>
        <v>878135.86</v>
      </c>
    </row>
    <row r="154" spans="1:4" s="9" customFormat="1" ht="40.5">
      <c r="A154" s="23" t="s">
        <v>374</v>
      </c>
      <c r="B154" s="24" t="s">
        <v>375</v>
      </c>
      <c r="C154" s="25">
        <v>2250.5</v>
      </c>
      <c r="D154" s="18">
        <f>D155</f>
        <v>878135.86</v>
      </c>
    </row>
    <row r="155" spans="1:4" s="9" customFormat="1" ht="57" customHeight="1">
      <c r="A155" s="23" t="s">
        <v>143</v>
      </c>
      <c r="B155" s="24" t="s">
        <v>286</v>
      </c>
      <c r="C155" s="25">
        <f>C156+C158+C160</f>
        <v>5426.7</v>
      </c>
      <c r="D155" s="18">
        <f>878135.86</f>
        <v>878135.86</v>
      </c>
    </row>
    <row r="156" spans="1:4" s="9" customFormat="1" ht="52.5" customHeight="1">
      <c r="A156" s="23" t="s">
        <v>437</v>
      </c>
      <c r="B156" s="49" t="s">
        <v>438</v>
      </c>
      <c r="C156" s="25">
        <f>C157</f>
        <v>4360.4</v>
      </c>
      <c r="D156" s="18" t="e">
        <f>D161</f>
        <v>#REF!</v>
      </c>
    </row>
    <row r="157" spans="1:4" s="9" customFormat="1" ht="72" customHeight="1">
      <c r="A157" s="23" t="s">
        <v>436</v>
      </c>
      <c r="B157" s="49" t="s">
        <v>439</v>
      </c>
      <c r="C157" s="25">
        <v>4360.4</v>
      </c>
      <c r="D157" s="58"/>
    </row>
    <row r="158" spans="1:4" s="9" customFormat="1" ht="69.75" customHeight="1">
      <c r="A158" s="23" t="s">
        <v>376</v>
      </c>
      <c r="B158" s="24" t="s">
        <v>378</v>
      </c>
      <c r="C158" s="25">
        <f>C159</f>
        <v>885.7</v>
      </c>
      <c r="D158" s="58"/>
    </row>
    <row r="159" spans="1:4" s="9" customFormat="1" ht="40.5">
      <c r="A159" s="23" t="s">
        <v>377</v>
      </c>
      <c r="B159" s="24" t="s">
        <v>379</v>
      </c>
      <c r="C159" s="25">
        <v>885.7</v>
      </c>
      <c r="D159" s="18"/>
    </row>
    <row r="160" spans="1:4" s="9" customFormat="1" ht="23.25">
      <c r="A160" s="23" t="s">
        <v>144</v>
      </c>
      <c r="B160" s="24" t="s">
        <v>294</v>
      </c>
      <c r="C160" s="25">
        <f>C161</f>
        <v>180.6</v>
      </c>
      <c r="D160" s="18"/>
    </row>
    <row r="161" spans="1:4" s="9" customFormat="1" ht="40.5">
      <c r="A161" s="23" t="s">
        <v>333</v>
      </c>
      <c r="B161" s="24" t="s">
        <v>295</v>
      </c>
      <c r="C161" s="25">
        <f>C162</f>
        <v>180.6</v>
      </c>
      <c r="D161" s="18" t="e">
        <f>#REF!</f>
        <v>#REF!</v>
      </c>
    </row>
    <row r="162" spans="1:4" s="9" customFormat="1" ht="40.5">
      <c r="A162" s="23" t="s">
        <v>334</v>
      </c>
      <c r="B162" s="24" t="s">
        <v>295</v>
      </c>
      <c r="C162" s="25">
        <v>180.6</v>
      </c>
      <c r="D162" s="18">
        <v>228959.95</v>
      </c>
    </row>
    <row r="163" spans="1:4" s="9" customFormat="1" ht="23.25">
      <c r="A163" s="23" t="s">
        <v>145</v>
      </c>
      <c r="B163" s="24" t="s">
        <v>112</v>
      </c>
      <c r="C163" s="25">
        <f>C164+C182</f>
        <v>315308.6</v>
      </c>
      <c r="D163" s="18">
        <v>228959.95</v>
      </c>
    </row>
    <row r="164" spans="1:4" s="9" customFormat="1" ht="23.25">
      <c r="A164" s="23" t="s">
        <v>146</v>
      </c>
      <c r="B164" s="24" t="s">
        <v>114</v>
      </c>
      <c r="C164" s="25">
        <f>C165+C172+C177</f>
        <v>317500.1</v>
      </c>
      <c r="D164" s="18"/>
    </row>
    <row r="165" spans="1:4" s="9" customFormat="1" ht="40.5">
      <c r="A165" s="23" t="s">
        <v>257</v>
      </c>
      <c r="B165" s="24" t="s">
        <v>233</v>
      </c>
      <c r="C165" s="25">
        <f>C166+C168+C169+C170</f>
        <v>237321.8</v>
      </c>
      <c r="D165" s="18"/>
    </row>
    <row r="166" spans="1:4" s="9" customFormat="1" ht="71.25" customHeight="1">
      <c r="A166" s="23" t="s">
        <v>147</v>
      </c>
      <c r="B166" s="31" t="s">
        <v>25</v>
      </c>
      <c r="C166" s="25">
        <f>C167</f>
        <v>64100.4</v>
      </c>
      <c r="D166" s="18"/>
    </row>
    <row r="167" spans="1:4" s="9" customFormat="1" ht="42.75" customHeight="1">
      <c r="A167" s="23" t="s">
        <v>148</v>
      </c>
      <c r="B167" s="31" t="s">
        <v>149</v>
      </c>
      <c r="C167" s="25">
        <v>64100.4</v>
      </c>
      <c r="D167" s="18"/>
    </row>
    <row r="168" spans="1:4" s="9" customFormat="1" ht="46.5" customHeight="1">
      <c r="A168" s="23" t="s">
        <v>380</v>
      </c>
      <c r="B168" s="31" t="s">
        <v>382</v>
      </c>
      <c r="C168" s="25">
        <v>18917</v>
      </c>
      <c r="D168" s="18"/>
    </row>
    <row r="169" spans="1:4" s="9" customFormat="1" ht="44.25" customHeight="1">
      <c r="A169" s="23" t="s">
        <v>381</v>
      </c>
      <c r="B169" s="31" t="s">
        <v>383</v>
      </c>
      <c r="C169" s="25">
        <v>95163.4</v>
      </c>
      <c r="D169" s="18"/>
    </row>
    <row r="170" spans="1:4" s="9" customFormat="1" ht="44.25" customHeight="1">
      <c r="A170" s="54" t="s">
        <v>460</v>
      </c>
      <c r="B170" s="49" t="s">
        <v>26</v>
      </c>
      <c r="C170" s="50">
        <f>C171</f>
        <v>59141</v>
      </c>
      <c r="D170" s="18"/>
    </row>
    <row r="171" spans="1:4" s="9" customFormat="1" ht="44.25" customHeight="1">
      <c r="A171" s="54" t="s">
        <v>461</v>
      </c>
      <c r="B171" s="49" t="s">
        <v>27</v>
      </c>
      <c r="C171" s="50">
        <v>59141</v>
      </c>
      <c r="D171" s="18"/>
    </row>
    <row r="172" spans="1:4" s="9" customFormat="1" ht="50.25" customHeight="1">
      <c r="A172" s="23" t="s">
        <v>256</v>
      </c>
      <c r="B172" s="24" t="s">
        <v>232</v>
      </c>
      <c r="C172" s="25">
        <f>C173+C175</f>
        <v>6931.1</v>
      </c>
      <c r="D172" s="56"/>
    </row>
    <row r="173" spans="1:4" s="9" customFormat="1" ht="45.75" customHeight="1">
      <c r="A173" s="23" t="s">
        <v>258</v>
      </c>
      <c r="B173" s="24" t="s">
        <v>40</v>
      </c>
      <c r="C173" s="25">
        <f>C174</f>
        <v>115</v>
      </c>
      <c r="D173" s="56"/>
    </row>
    <row r="174" spans="1:4" s="9" customFormat="1" ht="40.5">
      <c r="A174" s="23" t="s">
        <v>259</v>
      </c>
      <c r="B174" s="24" t="s">
        <v>41</v>
      </c>
      <c r="C174" s="25">
        <v>115</v>
      </c>
      <c r="D174" s="18"/>
    </row>
    <row r="175" spans="1:4" s="9" customFormat="1" ht="42.75" customHeight="1">
      <c r="A175" s="23" t="s">
        <v>150</v>
      </c>
      <c r="B175" s="31" t="s">
        <v>151</v>
      </c>
      <c r="C175" s="25">
        <f>C176</f>
        <v>6816.1</v>
      </c>
      <c r="D175" s="18"/>
    </row>
    <row r="176" spans="1:4" s="9" customFormat="1" ht="93" customHeight="1">
      <c r="A176" s="23" t="s">
        <v>152</v>
      </c>
      <c r="B176" s="31" t="s">
        <v>153</v>
      </c>
      <c r="C176" s="25">
        <v>6816.1</v>
      </c>
      <c r="D176" s="18"/>
    </row>
    <row r="177" spans="1:4" s="9" customFormat="1" ht="46.5" customHeight="1">
      <c r="A177" s="23" t="s">
        <v>154</v>
      </c>
      <c r="B177" s="24" t="s">
        <v>155</v>
      </c>
      <c r="C177" s="25">
        <f>C178+C180</f>
        <v>73247.2</v>
      </c>
      <c r="D177" s="18"/>
    </row>
    <row r="178" spans="1:4" s="9" customFormat="1" ht="55.5" customHeight="1">
      <c r="A178" s="23" t="s">
        <v>156</v>
      </c>
      <c r="B178" s="31" t="s">
        <v>44</v>
      </c>
      <c r="C178" s="25">
        <f>C179</f>
        <v>71190.4</v>
      </c>
      <c r="D178" s="18"/>
    </row>
    <row r="179" spans="1:6" s="9" customFormat="1" ht="52.5" customHeight="1">
      <c r="A179" s="23" t="s">
        <v>157</v>
      </c>
      <c r="B179" s="31" t="s">
        <v>45</v>
      </c>
      <c r="C179" s="25">
        <v>71190.4</v>
      </c>
      <c r="D179" s="18"/>
      <c r="F179" s="60"/>
    </row>
    <row r="180" spans="1:4" s="9" customFormat="1" ht="61.5">
      <c r="A180" s="54" t="s">
        <v>458</v>
      </c>
      <c r="B180" s="49" t="s">
        <v>440</v>
      </c>
      <c r="C180" s="55">
        <v>2056.8</v>
      </c>
      <c r="D180" s="18"/>
    </row>
    <row r="181" spans="1:4" s="9" customFormat="1" ht="61.5">
      <c r="A181" s="54" t="s">
        <v>459</v>
      </c>
      <c r="B181" s="49" t="s">
        <v>441</v>
      </c>
      <c r="C181" s="55">
        <v>2056.8</v>
      </c>
      <c r="D181" s="18"/>
    </row>
    <row r="182" spans="1:4" s="9" customFormat="1" ht="26.25" customHeight="1">
      <c r="A182" s="23" t="s">
        <v>260</v>
      </c>
      <c r="B182" s="24" t="s">
        <v>299</v>
      </c>
      <c r="C182" s="25">
        <f>C183</f>
        <v>-2191.5</v>
      </c>
      <c r="D182" s="52"/>
    </row>
    <row r="183" spans="1:4" s="9" customFormat="1" ht="27.75" customHeight="1">
      <c r="A183" s="23" t="s">
        <v>261</v>
      </c>
      <c r="B183" s="24" t="s">
        <v>300</v>
      </c>
      <c r="C183" s="25">
        <v>-2191.5</v>
      </c>
      <c r="D183" s="52"/>
    </row>
    <row r="184" spans="1:4" s="9" customFormat="1" ht="27" customHeight="1">
      <c r="A184" s="37" t="s">
        <v>158</v>
      </c>
      <c r="B184" s="38" t="s">
        <v>159</v>
      </c>
      <c r="C184" s="27">
        <f>C185+C195+C200+C209+C212</f>
        <v>535011</v>
      </c>
      <c r="D184" s="18"/>
    </row>
    <row r="185" spans="1:4" s="9" customFormat="1" ht="42" customHeight="1">
      <c r="A185" s="23" t="s">
        <v>160</v>
      </c>
      <c r="B185" s="24" t="s">
        <v>252</v>
      </c>
      <c r="C185" s="25">
        <f>C186+C192</f>
        <v>463640.50000000006</v>
      </c>
      <c r="D185" s="18"/>
    </row>
    <row r="186" spans="1:4" s="10" customFormat="1" ht="60.75">
      <c r="A186" s="23" t="s">
        <v>499</v>
      </c>
      <c r="B186" s="24" t="s">
        <v>253</v>
      </c>
      <c r="C186" s="25">
        <f>C187+C188+C190</f>
        <v>462497.10000000003</v>
      </c>
      <c r="D186" s="17" t="e">
        <f>#REF!+D197+D202+D211</f>
        <v>#REF!</v>
      </c>
    </row>
    <row r="187" spans="1:4" s="9" customFormat="1" ht="60.75">
      <c r="A187" s="23" t="s">
        <v>335</v>
      </c>
      <c r="B187" s="24" t="s">
        <v>273</v>
      </c>
      <c r="C187" s="25">
        <v>438533</v>
      </c>
      <c r="D187" s="18">
        <f>D188+D192</f>
        <v>213096593.46</v>
      </c>
    </row>
    <row r="188" spans="1:4" s="9" customFormat="1" ht="60.75">
      <c r="A188" s="23" t="s">
        <v>497</v>
      </c>
      <c r="B188" s="24" t="s">
        <v>274</v>
      </c>
      <c r="C188" s="25">
        <f>C189</f>
        <v>11.4</v>
      </c>
      <c r="D188" s="18">
        <f>D189</f>
        <v>195236539.4</v>
      </c>
    </row>
    <row r="189" spans="1:4" s="9" customFormat="1" ht="60.75">
      <c r="A189" s="23" t="s">
        <v>161</v>
      </c>
      <c r="B189" s="24" t="s">
        <v>275</v>
      </c>
      <c r="C189" s="25">
        <v>11.4</v>
      </c>
      <c r="D189" s="18">
        <v>195236539.4</v>
      </c>
    </row>
    <row r="190" spans="1:4" s="9" customFormat="1" ht="40.5">
      <c r="A190" s="23" t="s">
        <v>498</v>
      </c>
      <c r="B190" s="12" t="s">
        <v>500</v>
      </c>
      <c r="C190" s="25">
        <f>C191</f>
        <v>23952.7</v>
      </c>
      <c r="D190" s="18"/>
    </row>
    <row r="191" spans="1:4" s="9" customFormat="1" ht="40.5">
      <c r="A191" s="23" t="s">
        <v>496</v>
      </c>
      <c r="B191" s="12" t="s">
        <v>501</v>
      </c>
      <c r="C191" s="25">
        <v>23952.7</v>
      </c>
      <c r="D191" s="18"/>
    </row>
    <row r="192" spans="1:4" s="9" customFormat="1" ht="60.75">
      <c r="A192" s="23" t="s">
        <v>162</v>
      </c>
      <c r="B192" s="24" t="s">
        <v>276</v>
      </c>
      <c r="C192" s="25">
        <f>C193</f>
        <v>1143.4</v>
      </c>
      <c r="D192" s="18">
        <f>D193</f>
        <v>17860054.06</v>
      </c>
    </row>
    <row r="193" spans="1:4" s="9" customFormat="1" ht="60.75">
      <c r="A193" s="23" t="s">
        <v>163</v>
      </c>
      <c r="B193" s="24" t="s">
        <v>277</v>
      </c>
      <c r="C193" s="25">
        <f>C194</f>
        <v>1143.4</v>
      </c>
      <c r="D193" s="18">
        <v>17860054.06</v>
      </c>
    </row>
    <row r="194" spans="1:4" s="9" customFormat="1" ht="60.75">
      <c r="A194" s="23" t="s">
        <v>164</v>
      </c>
      <c r="B194" s="24" t="s">
        <v>278</v>
      </c>
      <c r="C194" s="25">
        <v>1143.4</v>
      </c>
      <c r="D194" s="18">
        <f>D195</f>
        <v>4812.8</v>
      </c>
    </row>
    <row r="195" spans="1:4" s="9" customFormat="1" ht="23.25">
      <c r="A195" s="23" t="s">
        <v>165</v>
      </c>
      <c r="B195" s="24" t="s">
        <v>279</v>
      </c>
      <c r="C195" s="25">
        <f>C196+C198</f>
        <v>693.9</v>
      </c>
      <c r="D195" s="18">
        <f>D196</f>
        <v>4812.8</v>
      </c>
    </row>
    <row r="196" spans="1:4" s="9" customFormat="1" ht="39.75" customHeight="1">
      <c r="A196" s="23" t="s">
        <v>446</v>
      </c>
      <c r="B196" s="49" t="s">
        <v>447</v>
      </c>
      <c r="C196" s="25">
        <f>C197</f>
        <v>388.9</v>
      </c>
      <c r="D196" s="18">
        <v>4812.8</v>
      </c>
    </row>
    <row r="197" spans="1:4" s="9" customFormat="1" ht="40.5">
      <c r="A197" s="23" t="s">
        <v>336</v>
      </c>
      <c r="B197" s="12" t="s">
        <v>337</v>
      </c>
      <c r="C197" s="25">
        <v>388.9</v>
      </c>
      <c r="D197" s="18">
        <f>D198</f>
        <v>0</v>
      </c>
    </row>
    <row r="198" spans="1:4" s="9" customFormat="1" ht="32.25" customHeight="1">
      <c r="A198" s="23" t="s">
        <v>445</v>
      </c>
      <c r="B198" s="12" t="s">
        <v>444</v>
      </c>
      <c r="C198" s="25">
        <f>C199</f>
        <v>305</v>
      </c>
      <c r="D198" s="52"/>
    </row>
    <row r="199" spans="1:4" s="9" customFormat="1" ht="40.5">
      <c r="A199" s="23" t="s">
        <v>442</v>
      </c>
      <c r="B199" s="12" t="s">
        <v>443</v>
      </c>
      <c r="C199" s="25">
        <v>305</v>
      </c>
      <c r="D199" s="18">
        <v>14500</v>
      </c>
    </row>
    <row r="200" spans="1:4" s="9" customFormat="1" ht="23.25">
      <c r="A200" s="23" t="s">
        <v>166</v>
      </c>
      <c r="B200" s="24" t="s">
        <v>280</v>
      </c>
      <c r="C200" s="25">
        <f>C201+C204+C205+C206</f>
        <v>28144.600000000002</v>
      </c>
      <c r="D200" s="18">
        <v>14500</v>
      </c>
    </row>
    <row r="201" spans="1:4" s="9" customFormat="1" ht="23.25">
      <c r="A201" s="23" t="s">
        <v>167</v>
      </c>
      <c r="B201" s="24" t="s">
        <v>281</v>
      </c>
      <c r="C201" s="25">
        <f>C202</f>
        <v>1081.4</v>
      </c>
      <c r="D201" s="18">
        <v>14500</v>
      </c>
    </row>
    <row r="202" spans="1:4" s="9" customFormat="1" ht="23.25">
      <c r="A202" s="23" t="s">
        <v>168</v>
      </c>
      <c r="B202" s="24" t="s">
        <v>282</v>
      </c>
      <c r="C202" s="25">
        <v>1081.4</v>
      </c>
      <c r="D202" s="18">
        <f>D203+D205+D208</f>
        <v>89592246.05</v>
      </c>
    </row>
    <row r="203" spans="1:4" s="9" customFormat="1" ht="78.75" customHeight="1">
      <c r="A203" s="23" t="s">
        <v>169</v>
      </c>
      <c r="B203" s="24" t="s">
        <v>283</v>
      </c>
      <c r="C203" s="25">
        <f>C204+C205</f>
        <v>16831</v>
      </c>
      <c r="D203" s="18">
        <f>D204</f>
        <v>2547431</v>
      </c>
    </row>
    <row r="204" spans="1:4" s="9" customFormat="1" ht="98.25" customHeight="1">
      <c r="A204" s="23" t="s">
        <v>340</v>
      </c>
      <c r="B204" s="24" t="s">
        <v>284</v>
      </c>
      <c r="C204" s="25">
        <v>16779.1</v>
      </c>
      <c r="D204" s="18">
        <v>2547431</v>
      </c>
    </row>
    <row r="205" spans="1:4" s="9" customFormat="1" ht="91.5" customHeight="1">
      <c r="A205" s="23" t="s">
        <v>339</v>
      </c>
      <c r="B205" s="31" t="s">
        <v>170</v>
      </c>
      <c r="C205" s="25">
        <v>51.9</v>
      </c>
      <c r="D205" s="18">
        <f>D206</f>
        <v>74894140.7</v>
      </c>
    </row>
    <row r="206" spans="1:4" s="9" customFormat="1" ht="40.5">
      <c r="A206" s="23" t="s">
        <v>171</v>
      </c>
      <c r="B206" s="24" t="s">
        <v>285</v>
      </c>
      <c r="C206" s="25">
        <f>C207</f>
        <v>10232.2</v>
      </c>
      <c r="D206" s="18">
        <v>74894140.7</v>
      </c>
    </row>
    <row r="207" spans="1:4" s="9" customFormat="1" ht="54" customHeight="1">
      <c r="A207" s="23" t="s">
        <v>172</v>
      </c>
      <c r="B207" s="24" t="s">
        <v>263</v>
      </c>
      <c r="C207" s="25">
        <f>C208</f>
        <v>10232.2</v>
      </c>
      <c r="D207" s="18"/>
    </row>
    <row r="208" spans="1:4" s="9" customFormat="1" ht="66" customHeight="1">
      <c r="A208" s="23" t="s">
        <v>173</v>
      </c>
      <c r="B208" s="24" t="s">
        <v>262</v>
      </c>
      <c r="C208" s="25">
        <v>10232.2</v>
      </c>
      <c r="D208" s="18">
        <f>D209</f>
        <v>12150674.35</v>
      </c>
    </row>
    <row r="209" spans="1:4" s="9" customFormat="1" ht="48.75" customHeight="1">
      <c r="A209" s="23" t="s">
        <v>174</v>
      </c>
      <c r="B209" s="24" t="s">
        <v>296</v>
      </c>
      <c r="C209" s="25">
        <f>C210</f>
        <v>3</v>
      </c>
      <c r="D209" s="18">
        <f>D210</f>
        <v>12150674.35</v>
      </c>
    </row>
    <row r="210" spans="1:4" s="9" customFormat="1" ht="45" customHeight="1">
      <c r="A210" s="23" t="s">
        <v>175</v>
      </c>
      <c r="B210" s="24" t="s">
        <v>297</v>
      </c>
      <c r="C210" s="25">
        <f>C211</f>
        <v>3</v>
      </c>
      <c r="D210" s="18">
        <v>12150674.35</v>
      </c>
    </row>
    <row r="211" spans="1:4" s="9" customFormat="1" ht="23.25">
      <c r="A211" s="23" t="s">
        <v>176</v>
      </c>
      <c r="B211" s="24" t="s">
        <v>298</v>
      </c>
      <c r="C211" s="25">
        <v>3</v>
      </c>
      <c r="D211" s="18">
        <f>D212</f>
        <v>8010.26</v>
      </c>
    </row>
    <row r="212" spans="1:4" s="9" customFormat="1" ht="23.25">
      <c r="A212" s="23" t="s">
        <v>177</v>
      </c>
      <c r="B212" s="24" t="s">
        <v>112</v>
      </c>
      <c r="C212" s="25">
        <f>C213+C226</f>
        <v>42529</v>
      </c>
      <c r="D212" s="18">
        <f>D213</f>
        <v>8010.26</v>
      </c>
    </row>
    <row r="213" spans="1:4" s="9" customFormat="1" ht="23.25">
      <c r="A213" s="23" t="s">
        <v>178</v>
      </c>
      <c r="B213" s="24" t="s">
        <v>114</v>
      </c>
      <c r="C213" s="25">
        <f>C214+C221</f>
        <v>42834</v>
      </c>
      <c r="D213" s="18">
        <v>8010.26</v>
      </c>
    </row>
    <row r="214" spans="1:4" s="9" customFormat="1" ht="40.5">
      <c r="A214" s="23" t="s">
        <v>179</v>
      </c>
      <c r="B214" s="24" t="s">
        <v>233</v>
      </c>
      <c r="C214" s="25">
        <f>C215+C217+C219</f>
        <v>20764.2</v>
      </c>
      <c r="D214" s="18"/>
    </row>
    <row r="215" spans="1:4" s="9" customFormat="1" ht="23.25">
      <c r="A215" s="23" t="s">
        <v>180</v>
      </c>
      <c r="B215" s="24" t="s">
        <v>181</v>
      </c>
      <c r="C215" s="25">
        <f>C216</f>
        <v>487.2</v>
      </c>
      <c r="D215" s="18"/>
    </row>
    <row r="216" spans="1:4" s="9" customFormat="1" ht="23.25">
      <c r="A216" s="23" t="s">
        <v>182</v>
      </c>
      <c r="B216" s="24" t="s">
        <v>302</v>
      </c>
      <c r="C216" s="25">
        <v>487.2</v>
      </c>
      <c r="D216" s="18"/>
    </row>
    <row r="217" spans="1:4" s="9" customFormat="1" ht="40.5">
      <c r="A217" s="23" t="s">
        <v>264</v>
      </c>
      <c r="B217" s="24" t="s">
        <v>73</v>
      </c>
      <c r="C217" s="25">
        <f>C218</f>
        <v>19962.5</v>
      </c>
      <c r="D217" s="18"/>
    </row>
    <row r="218" spans="1:4" s="9" customFormat="1" ht="40.5">
      <c r="A218" s="23" t="s">
        <v>265</v>
      </c>
      <c r="B218" s="24" t="s">
        <v>73</v>
      </c>
      <c r="C218" s="25">
        <v>19962.5</v>
      </c>
      <c r="D218" s="18"/>
    </row>
    <row r="219" spans="1:4" s="9" customFormat="1" ht="47.25" customHeight="1">
      <c r="A219" s="23" t="s">
        <v>266</v>
      </c>
      <c r="B219" s="24" t="s">
        <v>74</v>
      </c>
      <c r="C219" s="25">
        <f>C220</f>
        <v>314.5</v>
      </c>
      <c r="D219" s="18"/>
    </row>
    <row r="220" spans="1:4" s="9" customFormat="1" ht="45.75" customHeight="1">
      <c r="A220" s="23" t="s">
        <v>267</v>
      </c>
      <c r="B220" s="24" t="s">
        <v>74</v>
      </c>
      <c r="C220" s="25">
        <v>314.5</v>
      </c>
      <c r="D220" s="18"/>
    </row>
    <row r="221" spans="1:4" s="9" customFormat="1" ht="45.75" customHeight="1">
      <c r="A221" s="23" t="s">
        <v>462</v>
      </c>
      <c r="B221" s="24" t="s">
        <v>232</v>
      </c>
      <c r="C221" s="25">
        <f>C222+C224</f>
        <v>22069.8</v>
      </c>
      <c r="D221" s="18"/>
    </row>
    <row r="222" spans="1:4" s="9" customFormat="1" ht="45.75" customHeight="1">
      <c r="A222" s="23" t="s">
        <v>183</v>
      </c>
      <c r="B222" s="31" t="s">
        <v>42</v>
      </c>
      <c r="C222" s="25">
        <f>C223</f>
        <v>18950</v>
      </c>
      <c r="D222" s="18"/>
    </row>
    <row r="223" spans="1:4" s="9" customFormat="1" ht="60.75">
      <c r="A223" s="23" t="s">
        <v>184</v>
      </c>
      <c r="B223" s="31" t="s">
        <v>43</v>
      </c>
      <c r="C223" s="25">
        <v>18950</v>
      </c>
      <c r="D223" s="18"/>
    </row>
    <row r="224" spans="1:4" s="9" customFormat="1" ht="60.75">
      <c r="A224" s="23" t="s">
        <v>384</v>
      </c>
      <c r="B224" s="31" t="s">
        <v>386</v>
      </c>
      <c r="C224" s="25">
        <f>C225</f>
        <v>3119.8</v>
      </c>
      <c r="D224" s="18"/>
    </row>
    <row r="225" spans="1:4" s="9" customFormat="1" ht="60.75">
      <c r="A225" s="23" t="s">
        <v>385</v>
      </c>
      <c r="B225" s="31" t="s">
        <v>386</v>
      </c>
      <c r="C225" s="25">
        <v>3119.8</v>
      </c>
      <c r="D225" s="18"/>
    </row>
    <row r="226" spans="1:4" s="9" customFormat="1" ht="52.5" customHeight="1">
      <c r="A226" s="23" t="s">
        <v>502</v>
      </c>
      <c r="B226" s="12" t="s">
        <v>504</v>
      </c>
      <c r="C226" s="25">
        <f>C227</f>
        <v>-305</v>
      </c>
      <c r="D226" s="18"/>
    </row>
    <row r="227" spans="1:4" s="9" customFormat="1" ht="40.5">
      <c r="A227" s="23" t="s">
        <v>503</v>
      </c>
      <c r="B227" s="12" t="s">
        <v>504</v>
      </c>
      <c r="C227" s="25">
        <v>-305</v>
      </c>
      <c r="D227" s="18"/>
    </row>
    <row r="228" spans="1:4" s="9" customFormat="1" ht="38.25" customHeight="1">
      <c r="A228" s="21" t="s">
        <v>185</v>
      </c>
      <c r="B228" s="38" t="s">
        <v>196</v>
      </c>
      <c r="C228" s="27">
        <f>C229+C232</f>
        <v>69044.2</v>
      </c>
      <c r="D228" s="18"/>
    </row>
    <row r="229" spans="1:4" s="9" customFormat="1" ht="36.75" customHeight="1">
      <c r="A229" s="23" t="s">
        <v>187</v>
      </c>
      <c r="B229" s="24" t="s">
        <v>279</v>
      </c>
      <c r="C229" s="25">
        <f>C230</f>
        <v>532.8</v>
      </c>
      <c r="D229" s="18"/>
    </row>
    <row r="230" spans="1:4" s="8" customFormat="1" ht="23.25">
      <c r="A230" s="23" t="s">
        <v>344</v>
      </c>
      <c r="B230" s="24" t="s">
        <v>338</v>
      </c>
      <c r="C230" s="25">
        <f>C231</f>
        <v>532.8</v>
      </c>
      <c r="D230" s="17">
        <f>D231+D248</f>
        <v>3557191</v>
      </c>
    </row>
    <row r="231" spans="1:4" s="9" customFormat="1" ht="37.5">
      <c r="A231" s="23" t="s">
        <v>345</v>
      </c>
      <c r="B231" s="13" t="s">
        <v>343</v>
      </c>
      <c r="C231" s="25">
        <v>532.8</v>
      </c>
      <c r="D231" s="18">
        <f>D232</f>
        <v>14500</v>
      </c>
    </row>
    <row r="232" spans="1:4" s="9" customFormat="1" ht="23.25">
      <c r="A232" s="23" t="s">
        <v>188</v>
      </c>
      <c r="B232" s="24" t="s">
        <v>112</v>
      </c>
      <c r="C232" s="25">
        <f>C233+C246</f>
        <v>68511.4</v>
      </c>
      <c r="D232" s="18">
        <f>D233</f>
        <v>14500</v>
      </c>
    </row>
    <row r="233" spans="1:4" s="9" customFormat="1" ht="46.5" customHeight="1">
      <c r="A233" s="23" t="s">
        <v>189</v>
      </c>
      <c r="B233" s="24" t="s">
        <v>114</v>
      </c>
      <c r="C233" s="25">
        <f>C234+C237</f>
        <v>68501.4</v>
      </c>
      <c r="D233" s="18">
        <v>14500</v>
      </c>
    </row>
    <row r="234" spans="1:4" s="9" customFormat="1" ht="40.5">
      <c r="A234" s="23" t="s">
        <v>348</v>
      </c>
      <c r="B234" s="24" t="s">
        <v>233</v>
      </c>
      <c r="C234" s="25">
        <f>C235</f>
        <v>6981.9</v>
      </c>
      <c r="D234" s="18"/>
    </row>
    <row r="235" spans="1:4" s="9" customFormat="1" ht="23.25">
      <c r="A235" s="23" t="s">
        <v>346</v>
      </c>
      <c r="B235" s="39" t="s">
        <v>27</v>
      </c>
      <c r="C235" s="25">
        <f>C236</f>
        <v>6981.9</v>
      </c>
      <c r="D235" s="58"/>
    </row>
    <row r="236" spans="1:4" s="9" customFormat="1" ht="23.25">
      <c r="A236" s="23" t="s">
        <v>347</v>
      </c>
      <c r="B236" s="39" t="s">
        <v>27</v>
      </c>
      <c r="C236" s="25">
        <v>6981.9</v>
      </c>
      <c r="D236" s="58"/>
    </row>
    <row r="237" spans="1:4" s="9" customFormat="1" ht="52.5" customHeight="1">
      <c r="A237" s="23" t="s">
        <v>269</v>
      </c>
      <c r="B237" s="24" t="s">
        <v>232</v>
      </c>
      <c r="C237" s="25">
        <f>C238+C240+C242+C244</f>
        <v>61519.5</v>
      </c>
      <c r="D237" s="18"/>
    </row>
    <row r="238" spans="1:4" s="9" customFormat="1" ht="48" customHeight="1">
      <c r="A238" s="23" t="s">
        <v>349</v>
      </c>
      <c r="B238" s="31" t="s">
        <v>36</v>
      </c>
      <c r="C238" s="25">
        <f>C239</f>
        <v>1437</v>
      </c>
      <c r="D238" s="18"/>
    </row>
    <row r="239" spans="1:4" s="9" customFormat="1" ht="40.5">
      <c r="A239" s="23" t="s">
        <v>350</v>
      </c>
      <c r="B239" s="31" t="s">
        <v>37</v>
      </c>
      <c r="C239" s="25">
        <v>1437</v>
      </c>
      <c r="D239" s="18"/>
    </row>
    <row r="240" spans="1:4" s="9" customFormat="1" ht="40.5">
      <c r="A240" s="23" t="s">
        <v>448</v>
      </c>
      <c r="B240" s="49" t="s">
        <v>40</v>
      </c>
      <c r="C240" s="50">
        <f>C241</f>
        <v>230</v>
      </c>
      <c r="D240" s="18"/>
    </row>
    <row r="241" spans="1:4" s="9" customFormat="1" ht="40.5">
      <c r="A241" s="23" t="s">
        <v>449</v>
      </c>
      <c r="B241" s="66" t="s">
        <v>41</v>
      </c>
      <c r="C241" s="50">
        <v>230</v>
      </c>
      <c r="D241" s="18"/>
    </row>
    <row r="242" spans="1:4" s="9" customFormat="1" ht="40.5">
      <c r="A242" s="23" t="s">
        <v>505</v>
      </c>
      <c r="B242" s="12" t="s">
        <v>509</v>
      </c>
      <c r="C242" s="50">
        <f>C243</f>
        <v>40436.5</v>
      </c>
      <c r="D242" s="18"/>
    </row>
    <row r="243" spans="1:4" s="9" customFormat="1" ht="40.5">
      <c r="A243" s="23" t="s">
        <v>506</v>
      </c>
      <c r="B243" s="12" t="s">
        <v>510</v>
      </c>
      <c r="C243" s="50">
        <v>40436.5</v>
      </c>
      <c r="D243" s="18"/>
    </row>
    <row r="244" spans="1:4" s="9" customFormat="1" ht="60.75">
      <c r="A244" s="23" t="s">
        <v>507</v>
      </c>
      <c r="B244" s="12" t="s">
        <v>511</v>
      </c>
      <c r="C244" s="50">
        <f>C245</f>
        <v>19416</v>
      </c>
      <c r="D244" s="18"/>
    </row>
    <row r="245" spans="1:4" s="9" customFormat="1" ht="60.75">
      <c r="A245" s="23" t="s">
        <v>508</v>
      </c>
      <c r="B245" s="12" t="s">
        <v>512</v>
      </c>
      <c r="C245" s="50">
        <v>19416</v>
      </c>
      <c r="D245" s="18"/>
    </row>
    <row r="246" spans="1:4" s="9" customFormat="1" ht="23.25">
      <c r="A246" s="23" t="s">
        <v>194</v>
      </c>
      <c r="B246" s="24" t="s">
        <v>48</v>
      </c>
      <c r="C246" s="25">
        <f>C247</f>
        <v>10</v>
      </c>
      <c r="D246" s="56"/>
    </row>
    <row r="247" spans="1:4" s="9" customFormat="1" ht="42.75" customHeight="1">
      <c r="A247" s="23" t="s">
        <v>395</v>
      </c>
      <c r="B247" s="24" t="s">
        <v>49</v>
      </c>
      <c r="C247" s="25">
        <v>10</v>
      </c>
      <c r="D247" s="56"/>
    </row>
    <row r="248" spans="1:4" s="9" customFormat="1" ht="23.25">
      <c r="A248" s="21" t="s">
        <v>195</v>
      </c>
      <c r="B248" s="38" t="s">
        <v>200</v>
      </c>
      <c r="C248" s="27">
        <f>C249+C252</f>
        <v>6941.599999999999</v>
      </c>
      <c r="D248" s="18">
        <f>D249</f>
        <v>3542691</v>
      </c>
    </row>
    <row r="249" spans="1:4" s="9" customFormat="1" ht="23.25">
      <c r="A249" s="23" t="s">
        <v>463</v>
      </c>
      <c r="B249" s="24" t="s">
        <v>279</v>
      </c>
      <c r="C249" s="25">
        <f>C250</f>
        <v>60</v>
      </c>
      <c r="D249" s="18">
        <v>3542691</v>
      </c>
    </row>
    <row r="250" spans="1:4" s="8" customFormat="1" ht="23.25">
      <c r="A250" s="23" t="s">
        <v>513</v>
      </c>
      <c r="B250" s="12" t="s">
        <v>519</v>
      </c>
      <c r="C250" s="25">
        <f>C251</f>
        <v>60</v>
      </c>
      <c r="D250" s="17" t="e">
        <f>#REF!+#REF!</f>
        <v>#REF!</v>
      </c>
    </row>
    <row r="251" spans="1:4" s="8" customFormat="1" ht="40.5">
      <c r="A251" s="23" t="s">
        <v>514</v>
      </c>
      <c r="B251" s="12" t="s">
        <v>518</v>
      </c>
      <c r="C251" s="25">
        <v>60</v>
      </c>
      <c r="D251" s="17"/>
    </row>
    <row r="252" spans="1:4" s="8" customFormat="1" ht="23.25">
      <c r="A252" s="23" t="s">
        <v>197</v>
      </c>
      <c r="B252" s="24" t="s">
        <v>112</v>
      </c>
      <c r="C252" s="25">
        <f>C253</f>
        <v>6881.599999999999</v>
      </c>
      <c r="D252" s="17"/>
    </row>
    <row r="253" spans="1:4" s="8" customFormat="1" ht="45" customHeight="1">
      <c r="A253" s="23" t="s">
        <v>198</v>
      </c>
      <c r="B253" s="24" t="s">
        <v>114</v>
      </c>
      <c r="C253" s="25">
        <f>C254+C257</f>
        <v>6881.599999999999</v>
      </c>
      <c r="D253" s="17"/>
    </row>
    <row r="254" spans="1:4" s="9" customFormat="1" ht="40.5">
      <c r="A254" s="23" t="s">
        <v>268</v>
      </c>
      <c r="B254" s="24" t="s">
        <v>232</v>
      </c>
      <c r="C254" s="25">
        <f>C255</f>
        <v>6856.9</v>
      </c>
      <c r="D254" s="18"/>
    </row>
    <row r="255" spans="1:4" s="9" customFormat="1" ht="40.5">
      <c r="A255" s="23" t="s">
        <v>351</v>
      </c>
      <c r="B255" s="24" t="s">
        <v>40</v>
      </c>
      <c r="C255" s="25">
        <f>C256</f>
        <v>6856.9</v>
      </c>
      <c r="D255" s="18"/>
    </row>
    <row r="256" spans="1:4" s="9" customFormat="1" ht="43.5" customHeight="1">
      <c r="A256" s="23" t="s">
        <v>352</v>
      </c>
      <c r="B256" s="24" t="s">
        <v>41</v>
      </c>
      <c r="C256" s="25">
        <v>6856.9</v>
      </c>
      <c r="D256" s="18"/>
    </row>
    <row r="257" spans="1:4" s="9" customFormat="1" ht="41.25" customHeight="1">
      <c r="A257" s="23" t="s">
        <v>353</v>
      </c>
      <c r="B257" s="24" t="s">
        <v>155</v>
      </c>
      <c r="C257" s="25">
        <f>C258</f>
        <v>24.7</v>
      </c>
      <c r="D257" s="18"/>
    </row>
    <row r="258" spans="1:4" s="9" customFormat="1" ht="23.25">
      <c r="A258" s="23" t="s">
        <v>450</v>
      </c>
      <c r="B258" s="49" t="s">
        <v>46</v>
      </c>
      <c r="C258" s="25">
        <f>C259</f>
        <v>24.7</v>
      </c>
      <c r="D258" s="18"/>
    </row>
    <row r="259" spans="1:4" s="9" customFormat="1" ht="23.25">
      <c r="A259" s="23" t="s">
        <v>451</v>
      </c>
      <c r="B259" s="49" t="s">
        <v>47</v>
      </c>
      <c r="C259" s="25">
        <v>24.7</v>
      </c>
      <c r="D259" s="18"/>
    </row>
    <row r="260" spans="1:4" s="9" customFormat="1" ht="38.25" customHeight="1">
      <c r="A260" s="21" t="s">
        <v>199</v>
      </c>
      <c r="B260" s="38" t="s">
        <v>204</v>
      </c>
      <c r="C260" s="27">
        <f>C264+C261</f>
        <v>7850.6</v>
      </c>
      <c r="D260" s="52"/>
    </row>
    <row r="261" spans="1:4" s="9" customFormat="1" ht="38.25" customHeight="1">
      <c r="A261" s="23" t="s">
        <v>515</v>
      </c>
      <c r="B261" s="24" t="s">
        <v>279</v>
      </c>
      <c r="C261" s="27">
        <f>C262</f>
        <v>4</v>
      </c>
      <c r="D261" s="52"/>
    </row>
    <row r="262" spans="1:4" s="9" customFormat="1" ht="38.25" customHeight="1">
      <c r="A262" s="23" t="s">
        <v>516</v>
      </c>
      <c r="B262" s="12" t="s">
        <v>519</v>
      </c>
      <c r="C262" s="27">
        <f>C263</f>
        <v>4</v>
      </c>
      <c r="D262" s="52"/>
    </row>
    <row r="263" spans="1:4" s="9" customFormat="1" ht="48.75" customHeight="1">
      <c r="A263" s="23" t="s">
        <v>517</v>
      </c>
      <c r="B263" s="12" t="s">
        <v>518</v>
      </c>
      <c r="C263" s="27">
        <v>4</v>
      </c>
      <c r="D263" s="52"/>
    </row>
    <row r="264" spans="1:4" s="9" customFormat="1" ht="42.75" customHeight="1">
      <c r="A264" s="23" t="s">
        <v>201</v>
      </c>
      <c r="B264" s="24" t="s">
        <v>112</v>
      </c>
      <c r="C264" s="25">
        <f>C265</f>
        <v>7846.6</v>
      </c>
      <c r="D264" s="52"/>
    </row>
    <row r="265" spans="1:4" s="8" customFormat="1" ht="23.25">
      <c r="A265" s="23" t="s">
        <v>202</v>
      </c>
      <c r="B265" s="24" t="s">
        <v>114</v>
      </c>
      <c r="C265" s="25">
        <f>C266+C268</f>
        <v>7846.6</v>
      </c>
      <c r="D265" s="17" t="e">
        <f>#REF!+#REF!</f>
        <v>#REF!</v>
      </c>
    </row>
    <row r="266" spans="1:4" s="9" customFormat="1" ht="23.25">
      <c r="A266" s="23" t="s">
        <v>270</v>
      </c>
      <c r="B266" s="24" t="s">
        <v>26</v>
      </c>
      <c r="C266" s="25">
        <f>C267</f>
        <v>7806.6</v>
      </c>
      <c r="D266" s="18"/>
    </row>
    <row r="267" spans="1:4" s="9" customFormat="1" ht="23.25">
      <c r="A267" s="23" t="s">
        <v>271</v>
      </c>
      <c r="B267" s="24" t="s">
        <v>27</v>
      </c>
      <c r="C267" s="25">
        <v>7806.6</v>
      </c>
      <c r="D267" s="18"/>
    </row>
    <row r="268" spans="1:5" s="9" customFormat="1" ht="23.25">
      <c r="A268" s="23" t="s">
        <v>272</v>
      </c>
      <c r="B268" s="24" t="s">
        <v>155</v>
      </c>
      <c r="C268" s="25">
        <f>C269</f>
        <v>40</v>
      </c>
      <c r="D268" s="18"/>
      <c r="E268" s="45"/>
    </row>
    <row r="269" spans="1:5" s="9" customFormat="1" ht="54" customHeight="1">
      <c r="A269" s="23" t="s">
        <v>520</v>
      </c>
      <c r="B269" s="12" t="s">
        <v>528</v>
      </c>
      <c r="C269" s="25">
        <f>C270</f>
        <v>40</v>
      </c>
      <c r="D269" s="18"/>
      <c r="E269" s="45"/>
    </row>
    <row r="270" spans="1:4" s="9" customFormat="1" ht="48" customHeight="1">
      <c r="A270" s="23" t="s">
        <v>521</v>
      </c>
      <c r="B270" s="12" t="s">
        <v>529</v>
      </c>
      <c r="C270" s="25">
        <v>40</v>
      </c>
      <c r="D270" s="18"/>
    </row>
    <row r="271" spans="1:4" s="9" customFormat="1" ht="44.25" customHeight="1">
      <c r="A271" s="21" t="s">
        <v>203</v>
      </c>
      <c r="B271" s="38" t="s">
        <v>207</v>
      </c>
      <c r="C271" s="27">
        <f>C272+C275+C278</f>
        <v>307.2</v>
      </c>
      <c r="D271" s="58"/>
    </row>
    <row r="272" spans="1:4" s="9" customFormat="1" ht="48.75" customHeight="1">
      <c r="A272" s="23" t="s">
        <v>205</v>
      </c>
      <c r="B272" s="24" t="s">
        <v>279</v>
      </c>
      <c r="C272" s="25">
        <f>C273</f>
        <v>2.9</v>
      </c>
      <c r="D272" s="58"/>
    </row>
    <row r="273" spans="1:4" s="8" customFormat="1" ht="23.25">
      <c r="A273" s="23" t="s">
        <v>354</v>
      </c>
      <c r="B273" s="24" t="s">
        <v>338</v>
      </c>
      <c r="C273" s="25">
        <f>C274</f>
        <v>2.9</v>
      </c>
      <c r="D273" s="17">
        <f>D274+D277</f>
        <v>74500</v>
      </c>
    </row>
    <row r="274" spans="1:4" s="15" customFormat="1" ht="37.5">
      <c r="A274" s="23" t="s">
        <v>355</v>
      </c>
      <c r="B274" s="13" t="s">
        <v>343</v>
      </c>
      <c r="C274" s="25">
        <v>2.9</v>
      </c>
      <c r="D274" s="18">
        <f>D275</f>
        <v>14500</v>
      </c>
    </row>
    <row r="275" spans="1:4" s="15" customFormat="1" ht="40.5">
      <c r="A275" s="23" t="s">
        <v>389</v>
      </c>
      <c r="B275" s="24" t="s">
        <v>233</v>
      </c>
      <c r="C275" s="25">
        <f>C276</f>
        <v>289.3</v>
      </c>
      <c r="D275" s="18">
        <f>D276</f>
        <v>14500</v>
      </c>
    </row>
    <row r="276" spans="1:4" s="15" customFormat="1" ht="33" customHeight="1">
      <c r="A276" s="23" t="s">
        <v>387</v>
      </c>
      <c r="B276" s="24" t="s">
        <v>26</v>
      </c>
      <c r="C276" s="25">
        <f>C277</f>
        <v>289.3</v>
      </c>
      <c r="D276" s="18">
        <v>14500</v>
      </c>
    </row>
    <row r="277" spans="1:4" s="9" customFormat="1" ht="34.5" customHeight="1">
      <c r="A277" s="23" t="s">
        <v>388</v>
      </c>
      <c r="B277" s="24" t="s">
        <v>27</v>
      </c>
      <c r="C277" s="25">
        <v>289.3</v>
      </c>
      <c r="D277" s="18">
        <f>D278</f>
        <v>60000</v>
      </c>
    </row>
    <row r="278" spans="1:4" s="9" customFormat="1" ht="23.25">
      <c r="A278" s="23" t="s">
        <v>452</v>
      </c>
      <c r="B278" s="24" t="s">
        <v>48</v>
      </c>
      <c r="C278" s="25">
        <f>C279</f>
        <v>15</v>
      </c>
      <c r="D278" s="18">
        <v>60000</v>
      </c>
    </row>
    <row r="279" spans="1:4" s="9" customFormat="1" ht="23.25">
      <c r="A279" s="23" t="s">
        <v>453</v>
      </c>
      <c r="B279" s="24" t="s">
        <v>49</v>
      </c>
      <c r="C279" s="25">
        <v>15</v>
      </c>
      <c r="D279" s="18"/>
    </row>
    <row r="280" spans="1:4" s="9" customFormat="1" ht="33.75" customHeight="1">
      <c r="A280" s="21" t="s">
        <v>206</v>
      </c>
      <c r="B280" s="38" t="s">
        <v>186</v>
      </c>
      <c r="C280" s="27">
        <f>C281+C287</f>
        <v>296080.50000000006</v>
      </c>
      <c r="D280" s="18"/>
    </row>
    <row r="281" spans="1:4" s="9" customFormat="1" ht="23.25">
      <c r="A281" s="23" t="s">
        <v>208</v>
      </c>
      <c r="B281" s="24" t="s">
        <v>279</v>
      </c>
      <c r="C281" s="25">
        <f>C282+C284</f>
        <v>1682.9</v>
      </c>
      <c r="D281" s="18"/>
    </row>
    <row r="282" spans="1:4" s="8" customFormat="1" ht="23.25">
      <c r="A282" s="23" t="s">
        <v>357</v>
      </c>
      <c r="B282" s="24" t="s">
        <v>338</v>
      </c>
      <c r="C282" s="25">
        <f>C283</f>
        <v>1627</v>
      </c>
      <c r="D282" s="17">
        <f>D283+D310</f>
        <v>566125.2</v>
      </c>
    </row>
    <row r="283" spans="1:4" s="9" customFormat="1" ht="60.75">
      <c r="A283" s="23" t="s">
        <v>358</v>
      </c>
      <c r="B283" s="12" t="s">
        <v>343</v>
      </c>
      <c r="C283" s="25">
        <v>1627</v>
      </c>
      <c r="D283" s="18">
        <f>D284</f>
        <v>14500</v>
      </c>
    </row>
    <row r="284" spans="1:4" s="9" customFormat="1" ht="23.25">
      <c r="A284" s="23" t="s">
        <v>0</v>
      </c>
      <c r="B284" s="24" t="s">
        <v>324</v>
      </c>
      <c r="C284" s="25">
        <f>C285</f>
        <v>55.9</v>
      </c>
      <c r="D284" s="18">
        <f>D285</f>
        <v>14500</v>
      </c>
    </row>
    <row r="285" spans="1:4" s="9" customFormat="1" ht="23.25">
      <c r="A285" s="23" t="s">
        <v>1</v>
      </c>
      <c r="B285" s="24" t="s">
        <v>324</v>
      </c>
      <c r="C285" s="25">
        <f>C286</f>
        <v>55.9</v>
      </c>
      <c r="D285" s="18">
        <v>14500</v>
      </c>
    </row>
    <row r="286" spans="1:4" s="9" customFormat="1" ht="40.5">
      <c r="A286" s="23" t="s">
        <v>2</v>
      </c>
      <c r="B286" s="24" t="s">
        <v>356</v>
      </c>
      <c r="C286" s="25">
        <v>55.9</v>
      </c>
      <c r="D286" s="18">
        <f>D287</f>
        <v>878135.86</v>
      </c>
    </row>
    <row r="287" spans="1:4" s="9" customFormat="1" ht="23.25">
      <c r="A287" s="23" t="s">
        <v>5</v>
      </c>
      <c r="B287" s="24" t="s">
        <v>112</v>
      </c>
      <c r="C287" s="25">
        <f>C288+C308+C310</f>
        <v>294397.60000000003</v>
      </c>
      <c r="D287" s="18">
        <f>878135.86</f>
        <v>878135.86</v>
      </c>
    </row>
    <row r="288" spans="1:4" s="9" customFormat="1" ht="41.25" customHeight="1">
      <c r="A288" s="23" t="s">
        <v>6</v>
      </c>
      <c r="B288" s="24" t="s">
        <v>114</v>
      </c>
      <c r="C288" s="25">
        <f>C289+C306</f>
        <v>294516.80000000005</v>
      </c>
      <c r="D288" s="18">
        <f>878135.86</f>
        <v>878135.86</v>
      </c>
    </row>
    <row r="289" spans="1:4" s="9" customFormat="1" ht="40.5">
      <c r="A289" s="23" t="s">
        <v>7</v>
      </c>
      <c r="B289" s="24" t="s">
        <v>232</v>
      </c>
      <c r="C289" s="25">
        <f>C290+C292+C294+C296+C298+C300+C302+C304</f>
        <v>292256.80000000005</v>
      </c>
      <c r="D289" s="18"/>
    </row>
    <row r="290" spans="1:4" s="9" customFormat="1" ht="40.5">
      <c r="A290" s="23" t="s">
        <v>8</v>
      </c>
      <c r="B290" s="31" t="s">
        <v>30</v>
      </c>
      <c r="C290" s="25">
        <f>C291</f>
        <v>14740.6</v>
      </c>
      <c r="D290" s="18"/>
    </row>
    <row r="291" spans="1:4" s="9" customFormat="1" ht="40.5">
      <c r="A291" s="23" t="s">
        <v>9</v>
      </c>
      <c r="B291" s="31" t="s">
        <v>31</v>
      </c>
      <c r="C291" s="25">
        <v>14740.6</v>
      </c>
      <c r="D291" s="18"/>
    </row>
    <row r="292" spans="1:4" s="9" customFormat="1" ht="54" customHeight="1">
      <c r="A292" s="23" t="s">
        <v>10</v>
      </c>
      <c r="B292" s="31" t="s">
        <v>190</v>
      </c>
      <c r="C292" s="25">
        <f>C293</f>
        <v>35.7</v>
      </c>
      <c r="D292" s="18"/>
    </row>
    <row r="293" spans="1:4" s="9" customFormat="1" ht="48" customHeight="1">
      <c r="A293" s="23" t="s">
        <v>11</v>
      </c>
      <c r="B293" s="31" t="s">
        <v>191</v>
      </c>
      <c r="C293" s="25">
        <v>35.7</v>
      </c>
      <c r="D293" s="18"/>
    </row>
    <row r="294" spans="1:4" s="9" customFormat="1" ht="60" customHeight="1">
      <c r="A294" s="23" t="s">
        <v>12</v>
      </c>
      <c r="B294" s="31" t="s">
        <v>38</v>
      </c>
      <c r="C294" s="25">
        <f>C295</f>
        <v>27296</v>
      </c>
      <c r="D294" s="18"/>
    </row>
    <row r="295" spans="1:4" s="9" customFormat="1" ht="67.5" customHeight="1">
      <c r="A295" s="23" t="s">
        <v>13</v>
      </c>
      <c r="B295" s="31" t="s">
        <v>39</v>
      </c>
      <c r="C295" s="25">
        <v>27296</v>
      </c>
      <c r="D295" s="18"/>
    </row>
    <row r="296" spans="1:4" s="9" customFormat="1" ht="60" customHeight="1">
      <c r="A296" s="23" t="s">
        <v>14</v>
      </c>
      <c r="B296" s="24" t="s">
        <v>40</v>
      </c>
      <c r="C296" s="25">
        <f>C297</f>
        <v>138830.4</v>
      </c>
      <c r="D296" s="18"/>
    </row>
    <row r="297" spans="1:4" s="9" customFormat="1" ht="40.5">
      <c r="A297" s="23" t="s">
        <v>15</v>
      </c>
      <c r="B297" s="24" t="s">
        <v>41</v>
      </c>
      <c r="C297" s="25">
        <v>138830.4</v>
      </c>
      <c r="D297" s="18"/>
    </row>
    <row r="298" spans="1:4" s="9" customFormat="1" ht="47.25" customHeight="1">
      <c r="A298" s="23" t="s">
        <v>16</v>
      </c>
      <c r="B298" s="31" t="s">
        <v>192</v>
      </c>
      <c r="C298" s="25">
        <f>C299</f>
        <v>1204.6</v>
      </c>
      <c r="D298" s="18"/>
    </row>
    <row r="299" spans="1:4" s="9" customFormat="1" ht="60.75">
      <c r="A299" s="23" t="s">
        <v>17</v>
      </c>
      <c r="B299" s="31" t="s">
        <v>193</v>
      </c>
      <c r="C299" s="25">
        <v>1204.6</v>
      </c>
      <c r="D299" s="18"/>
    </row>
    <row r="300" spans="1:4" s="9" customFormat="1" ht="60.75">
      <c r="A300" s="23" t="s">
        <v>390</v>
      </c>
      <c r="B300" s="31" t="s">
        <v>392</v>
      </c>
      <c r="C300" s="25">
        <f>C301</f>
        <v>24725.6</v>
      </c>
      <c r="D300" s="18"/>
    </row>
    <row r="301" spans="1:4" s="9" customFormat="1" ht="60.75">
      <c r="A301" s="23" t="s">
        <v>391</v>
      </c>
      <c r="B301" s="31" t="s">
        <v>393</v>
      </c>
      <c r="C301" s="25">
        <v>24725.6</v>
      </c>
      <c r="D301" s="18"/>
    </row>
    <row r="302" spans="1:4" s="9" customFormat="1" ht="81">
      <c r="A302" s="54" t="s">
        <v>456</v>
      </c>
      <c r="B302" s="49" t="s">
        <v>454</v>
      </c>
      <c r="C302" s="25">
        <f>C303</f>
        <v>84619</v>
      </c>
      <c r="D302" s="18"/>
    </row>
    <row r="303" spans="1:4" s="9" customFormat="1" ht="81">
      <c r="A303" s="67" t="s">
        <v>457</v>
      </c>
      <c r="B303" s="66" t="s">
        <v>455</v>
      </c>
      <c r="C303" s="25">
        <v>84619</v>
      </c>
      <c r="D303" s="18"/>
    </row>
    <row r="304" spans="1:4" s="9" customFormat="1" ht="63.75" customHeight="1">
      <c r="A304" s="54" t="s">
        <v>522</v>
      </c>
      <c r="B304" s="12" t="s">
        <v>524</v>
      </c>
      <c r="C304" s="25">
        <f>C305</f>
        <v>804.9</v>
      </c>
      <c r="D304" s="18"/>
    </row>
    <row r="305" spans="1:4" s="9" customFormat="1" ht="71.25" customHeight="1">
      <c r="A305" s="67" t="s">
        <v>523</v>
      </c>
      <c r="B305" s="12" t="s">
        <v>525</v>
      </c>
      <c r="C305" s="25">
        <v>804.9</v>
      </c>
      <c r="D305" s="18"/>
    </row>
    <row r="306" spans="1:4" s="9" customFormat="1" ht="32.25" customHeight="1">
      <c r="A306" s="23" t="s">
        <v>18</v>
      </c>
      <c r="B306" s="24" t="s">
        <v>155</v>
      </c>
      <c r="C306" s="25">
        <f>C307</f>
        <v>2260</v>
      </c>
      <c r="D306" s="56"/>
    </row>
    <row r="307" spans="1:4" s="9" customFormat="1" ht="41.25" customHeight="1">
      <c r="A307" s="23" t="s">
        <v>19</v>
      </c>
      <c r="B307" s="12" t="s">
        <v>47</v>
      </c>
      <c r="C307" s="25">
        <v>2260</v>
      </c>
      <c r="D307" s="56"/>
    </row>
    <row r="308" spans="1:4" s="9" customFormat="1" ht="23.25">
      <c r="A308" s="23" t="s">
        <v>209</v>
      </c>
      <c r="B308" s="24" t="s">
        <v>48</v>
      </c>
      <c r="C308" s="25">
        <f>C309</f>
        <v>63.6</v>
      </c>
      <c r="D308" s="18"/>
    </row>
    <row r="309" spans="1:4" s="9" customFormat="1" ht="23.25">
      <c r="A309" s="23" t="s">
        <v>394</v>
      </c>
      <c r="B309" s="24" t="s">
        <v>49</v>
      </c>
      <c r="C309" s="25">
        <v>63.6</v>
      </c>
      <c r="D309" s="18"/>
    </row>
    <row r="310" spans="1:4" s="9" customFormat="1" ht="23.25">
      <c r="A310" s="23" t="s">
        <v>526</v>
      </c>
      <c r="B310" s="24" t="s">
        <v>341</v>
      </c>
      <c r="C310" s="25">
        <f>C311</f>
        <v>-182.8</v>
      </c>
      <c r="D310" s="18">
        <f>D311</f>
        <v>551625.2</v>
      </c>
    </row>
    <row r="311" spans="1:4" s="9" customFormat="1" ht="23.25">
      <c r="A311" s="23" t="s">
        <v>404</v>
      </c>
      <c r="B311" s="24" t="s">
        <v>342</v>
      </c>
      <c r="C311" s="25">
        <v>-182.8</v>
      </c>
      <c r="D311" s="18">
        <v>551625.2</v>
      </c>
    </row>
    <row r="312" spans="1:4" s="9" customFormat="1" ht="46.5">
      <c r="A312" s="21" t="s">
        <v>210</v>
      </c>
      <c r="B312" s="38" t="s">
        <v>211</v>
      </c>
      <c r="C312" s="27">
        <f>C313</f>
        <v>4502.4</v>
      </c>
      <c r="D312" s="18"/>
    </row>
    <row r="313" spans="1:4" s="9" customFormat="1" ht="23.25">
      <c r="A313" s="23" t="s">
        <v>212</v>
      </c>
      <c r="B313" s="24" t="s">
        <v>279</v>
      </c>
      <c r="C313" s="25">
        <f>C314</f>
        <v>4502.4</v>
      </c>
      <c r="D313" s="18"/>
    </row>
    <row r="314" spans="1:4" s="8" customFormat="1" ht="23.25">
      <c r="A314" s="23" t="s">
        <v>3</v>
      </c>
      <c r="B314" s="24" t="s">
        <v>338</v>
      </c>
      <c r="C314" s="25">
        <f>C315</f>
        <v>4502.4</v>
      </c>
      <c r="D314" s="17" t="e">
        <f>D315+#REF!</f>
        <v>#REF!</v>
      </c>
    </row>
    <row r="315" spans="1:4" s="15" customFormat="1" ht="37.5">
      <c r="A315" s="23" t="s">
        <v>4</v>
      </c>
      <c r="B315" s="13" t="s">
        <v>343</v>
      </c>
      <c r="C315" s="25">
        <v>4502.4</v>
      </c>
      <c r="D315" s="18">
        <f>D316</f>
        <v>14500</v>
      </c>
    </row>
    <row r="316" spans="1:4" s="15" customFormat="1" ht="46.5">
      <c r="A316" s="21" t="s">
        <v>213</v>
      </c>
      <c r="B316" s="40" t="s">
        <v>214</v>
      </c>
      <c r="C316" s="27">
        <f>C317</f>
        <v>64</v>
      </c>
      <c r="D316" s="18">
        <f>D317</f>
        <v>14500</v>
      </c>
    </row>
    <row r="317" spans="1:4" s="15" customFormat="1" ht="45" customHeight="1">
      <c r="A317" s="23" t="s">
        <v>215</v>
      </c>
      <c r="B317" s="24" t="s">
        <v>48</v>
      </c>
      <c r="C317" s="25">
        <f>C318</f>
        <v>64</v>
      </c>
      <c r="D317" s="18">
        <v>14500</v>
      </c>
    </row>
    <row r="318" spans="1:4" s="8" customFormat="1" ht="23.25">
      <c r="A318" s="23" t="s">
        <v>396</v>
      </c>
      <c r="B318" s="24" t="s">
        <v>49</v>
      </c>
      <c r="C318" s="25">
        <v>64</v>
      </c>
      <c r="D318" s="17" t="e">
        <f>#REF!+D319</f>
        <v>#REF!</v>
      </c>
    </row>
    <row r="319" spans="1:4" s="9" customFormat="1" ht="46.5">
      <c r="A319" s="21" t="s">
        <v>216</v>
      </c>
      <c r="B319" s="40" t="s">
        <v>217</v>
      </c>
      <c r="C319" s="27">
        <f>C320</f>
        <v>185.5</v>
      </c>
      <c r="D319" s="18">
        <f>D320</f>
        <v>82070</v>
      </c>
    </row>
    <row r="320" spans="1:4" s="9" customFormat="1" ht="23.25">
      <c r="A320" s="23" t="s">
        <v>218</v>
      </c>
      <c r="B320" s="24" t="s">
        <v>48</v>
      </c>
      <c r="C320" s="25">
        <f>C321</f>
        <v>185.5</v>
      </c>
      <c r="D320" s="18">
        <v>82070</v>
      </c>
    </row>
    <row r="321" spans="1:4" s="8" customFormat="1" ht="23.25">
      <c r="A321" s="23" t="s">
        <v>397</v>
      </c>
      <c r="B321" s="24" t="s">
        <v>49</v>
      </c>
      <c r="C321" s="25">
        <v>185.5</v>
      </c>
      <c r="D321" s="17" t="e">
        <f>D322</f>
        <v>#REF!</v>
      </c>
    </row>
    <row r="322" spans="1:4" s="9" customFormat="1" ht="46.5">
      <c r="A322" s="21" t="s">
        <v>219</v>
      </c>
      <c r="B322" s="40" t="s">
        <v>220</v>
      </c>
      <c r="C322" s="27">
        <f>C323</f>
        <v>34.5</v>
      </c>
      <c r="D322" s="18" t="e">
        <f>D323</f>
        <v>#REF!</v>
      </c>
    </row>
    <row r="323" spans="1:4" s="9" customFormat="1" ht="23.25">
      <c r="A323" s="23" t="s">
        <v>221</v>
      </c>
      <c r="B323" s="24" t="s">
        <v>48</v>
      </c>
      <c r="C323" s="32">
        <f>C324</f>
        <v>34.5</v>
      </c>
      <c r="D323" s="18" t="e">
        <f>#REF!</f>
        <v>#REF!</v>
      </c>
    </row>
    <row r="324" spans="1:4" s="11" customFormat="1" ht="25.5">
      <c r="A324" s="23" t="s">
        <v>398</v>
      </c>
      <c r="B324" s="24" t="s">
        <v>49</v>
      </c>
      <c r="C324" s="32">
        <v>34.5</v>
      </c>
      <c r="D324" s="19" t="e">
        <f>#REF!</f>
        <v>#REF!</v>
      </c>
    </row>
    <row r="325" spans="1:4" s="9" customFormat="1" ht="46.5">
      <c r="A325" s="21" t="s">
        <v>222</v>
      </c>
      <c r="B325" s="40" t="s">
        <v>223</v>
      </c>
      <c r="C325" s="27">
        <f>C326</f>
        <v>240.7</v>
      </c>
      <c r="D325" s="18"/>
    </row>
    <row r="326" spans="1:4" s="9" customFormat="1" ht="23.25">
      <c r="A326" s="23" t="s">
        <v>224</v>
      </c>
      <c r="B326" s="24" t="s">
        <v>48</v>
      </c>
      <c r="C326" s="25">
        <f>C327</f>
        <v>240.7</v>
      </c>
      <c r="D326" s="18"/>
    </row>
    <row r="327" spans="1:4" s="8" customFormat="1" ht="23.25">
      <c r="A327" s="23" t="s">
        <v>399</v>
      </c>
      <c r="B327" s="24" t="s">
        <v>49</v>
      </c>
      <c r="C327" s="25">
        <v>240.7</v>
      </c>
      <c r="D327" s="17" t="e">
        <f>#REF!+D328</f>
        <v>#REF!</v>
      </c>
    </row>
    <row r="328" spans="1:4" s="9" customFormat="1" ht="23.25">
      <c r="A328" s="21" t="s">
        <v>225</v>
      </c>
      <c r="B328" s="42" t="s">
        <v>226</v>
      </c>
      <c r="C328" s="27">
        <f>C329</f>
        <v>90.9</v>
      </c>
      <c r="D328" s="18">
        <f>D329</f>
        <v>124500</v>
      </c>
    </row>
    <row r="329" spans="1:4" s="9" customFormat="1" ht="23.25">
      <c r="A329" s="23" t="s">
        <v>227</v>
      </c>
      <c r="B329" s="24" t="s">
        <v>48</v>
      </c>
      <c r="C329" s="25">
        <f>C330</f>
        <v>90.9</v>
      </c>
      <c r="D329" s="18">
        <v>124500</v>
      </c>
    </row>
    <row r="330" spans="1:4" s="9" customFormat="1" ht="23.25">
      <c r="A330" s="23" t="s">
        <v>400</v>
      </c>
      <c r="B330" s="24" t="s">
        <v>49</v>
      </c>
      <c r="C330" s="25">
        <v>90.9</v>
      </c>
      <c r="D330" s="18"/>
    </row>
    <row r="331" spans="1:4" s="9" customFormat="1" ht="23.25">
      <c r="A331" s="21" t="s">
        <v>228</v>
      </c>
      <c r="B331" s="41" t="s">
        <v>229</v>
      </c>
      <c r="C331" s="27">
        <f>C332</f>
        <v>39.5</v>
      </c>
      <c r="D331" s="18"/>
    </row>
    <row r="332" spans="1:4" s="9" customFormat="1" ht="23.25">
      <c r="A332" s="23" t="s">
        <v>230</v>
      </c>
      <c r="B332" s="24" t="s">
        <v>48</v>
      </c>
      <c r="C332" s="25">
        <f>C333</f>
        <v>39.5</v>
      </c>
      <c r="D332" s="18"/>
    </row>
    <row r="333" spans="1:4" s="8" customFormat="1" ht="23.25">
      <c r="A333" s="23" t="s">
        <v>401</v>
      </c>
      <c r="B333" s="24" t="s">
        <v>49</v>
      </c>
      <c r="C333" s="25">
        <v>39.5</v>
      </c>
      <c r="D333" s="17">
        <f>D334</f>
        <v>38750</v>
      </c>
    </row>
    <row r="334" spans="1:4" s="9" customFormat="1" ht="22.5">
      <c r="A334" s="43"/>
      <c r="B334" s="44" t="s">
        <v>231</v>
      </c>
      <c r="C334" s="61">
        <f>C6+C10+C19+C25+C32+C36+C50+C81+C91+C96+C102+C106+C135+C139+C147+C184+C228+C248+C260+C271+C280+C312+C316+C319+C322+C325+C328+C331+C47+C143</f>
        <v>3893306.7000000007</v>
      </c>
      <c r="D334" s="18">
        <f>D335</f>
        <v>38750</v>
      </c>
    </row>
    <row r="335" spans="1:4" s="9" customFormat="1" ht="20.25">
      <c r="A335" s="2"/>
      <c r="B335" s="2"/>
      <c r="C335" s="2"/>
      <c r="D335" s="18">
        <v>38750</v>
      </c>
    </row>
    <row r="336" spans="1:4" s="9" customFormat="1" ht="20.25">
      <c r="A336" s="2"/>
      <c r="B336" s="2"/>
      <c r="C336" s="2"/>
      <c r="D336" s="3" t="e">
        <f>D333+D327+D324+D321+D318+#REF!+D314+D273+D265+D250+D230+#REF!+D186+#REF!+#REF!+#REF!+D140+D106+#REF!+#REF!+D91+D81+D50+D36+D32+#REF!+D19+D10+#REF!+#REF!+D136</f>
        <v>#REF!</v>
      </c>
    </row>
  </sheetData>
  <sheetProtection selectLockedCells="1" selectUnlockedCells="1"/>
  <mergeCells count="3">
    <mergeCell ref="A1:B1"/>
    <mergeCell ref="A3:D3"/>
    <mergeCell ref="B2:K2"/>
  </mergeCells>
  <printOptions/>
  <pageMargins left="0.4330708661417323" right="0.1968503937007874" top="0.15748031496062992" bottom="0.2362204724409449" header="0" footer="0"/>
  <pageSetup horizontalDpi="300" verticalDpi="300" orientation="landscape" paperSize="9" scale="6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Колечкина Ирина</dc:creator>
  <cp:keywords/>
  <dc:description/>
  <cp:lastModifiedBy>User</cp:lastModifiedBy>
  <cp:lastPrinted>2015-04-28T09:16:38Z</cp:lastPrinted>
  <dcterms:created xsi:type="dcterms:W3CDTF">2012-03-22T02:32:25Z</dcterms:created>
  <dcterms:modified xsi:type="dcterms:W3CDTF">2016-04-29T08:34:55Z</dcterms:modified>
  <cp:category/>
  <cp:version/>
  <cp:contentType/>
  <cp:contentStatus/>
</cp:coreProperties>
</file>