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(2)'!$A$1:$D$338</definedName>
  </definedNames>
  <calcPr fullCalcOnLoad="1" refMode="R1C1"/>
</workbook>
</file>

<file path=xl/sharedStrings.xml><?xml version="1.0" encoding="utf-8"?>
<sst xmlns="http://schemas.openxmlformats.org/spreadsheetml/2006/main" count="672" uniqueCount="532">
  <si>
    <t>915 1 13 02000 00 0000 130</t>
  </si>
  <si>
    <t>915 1 13 02994 04 0000 130</t>
  </si>
  <si>
    <t>915 1 13 02994 04 0003 130</t>
  </si>
  <si>
    <t>916 1 13 01000 00 0000 130</t>
  </si>
  <si>
    <t>916 1 13 01994 04 0052 130</t>
  </si>
  <si>
    <t>915 2 00 00000 00 0000 000</t>
  </si>
  <si>
    <t>915 2 02 00000 00 0000 000</t>
  </si>
  <si>
    <t>915 2 02 03000 00 0000 151</t>
  </si>
  <si>
    <t>915 2 02 03004 00 0000 151</t>
  </si>
  <si>
    <t>915 2 02 03004 04 0000 151</t>
  </si>
  <si>
    <t>915 2 02 03012 00 0000 151</t>
  </si>
  <si>
    <t>915 2 02 03012 04 0000 151</t>
  </si>
  <si>
    <t>915 2 02 03022 00 0000 151</t>
  </si>
  <si>
    <t>915 2 02 03022 04 0000 151</t>
  </si>
  <si>
    <t>915 2 02 03024 00 0000 151</t>
  </si>
  <si>
    <t>915 2 02 03024 04 0000 151</t>
  </si>
  <si>
    <t>915 2 02 03053 00 0000 151</t>
  </si>
  <si>
    <t>915 2 02 03053 04 0000 151</t>
  </si>
  <si>
    <t>915 2 02 04000 00 0000 151</t>
  </si>
  <si>
    <t>915 2 02 04999 04 0000 151</t>
  </si>
  <si>
    <t>415</t>
  </si>
  <si>
    <t>415 1 16 00000 00 0000 000</t>
  </si>
  <si>
    <t>415 1 16 90000 00 0000 140</t>
  </si>
  <si>
    <t>415 1 16 90040 04 6000 140</t>
  </si>
  <si>
    <t>Генеральная прокуратура РФ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</si>
  <si>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</si>
  <si>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</si>
  <si>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</t>
  </si>
  <si>
    <t>Прочие субсидии бюджетам городских округов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</si>
  <si>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</si>
  <si>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</si>
  <si>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</si>
  <si>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</si>
  <si>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</si>
  <si>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</si>
  <si>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</si>
  <si>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</si>
  <si>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</si>
  <si>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</si>
  <si>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</si>
  <si>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</si>
  <si>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</si>
  <si>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</si>
  <si>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</si>
  <si>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</si>
  <si>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</si>
  <si>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</si>
  <si>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</si>
  <si>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</si>
  <si>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</si>
  <si>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</si>
  <si>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</si>
  <si>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</si>
  <si>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</si>
  <si>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к решению "Об утверждении отчета об исполнении бюджета Беловского городского округа за 2008г." от__________2009г. №__________</t>
  </si>
  <si>
    <t>тыс. руб.</t>
  </si>
  <si>
    <t>Исполнено</t>
  </si>
  <si>
    <t>010</t>
  </si>
  <si>
    <t>Департамент природных ресурсов и экологии Кемеровской области</t>
  </si>
  <si>
    <t>010 1 16 00000 00 0000 000</t>
  </si>
  <si>
    <t>010 1 16 90000 00 0000 140</t>
  </si>
  <si>
    <t>010 1 16 90040 04 0000 140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</si>
  <si>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</si>
  <si>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</si>
  <si>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</si>
  <si>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</si>
  <si>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</si>
  <si>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</si>
  <si>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</si>
  <si>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106</t>
  </si>
  <si>
    <t>Федеральная служба по надзору в сфере транспорта</t>
  </si>
  <si>
    <t>106 1 16 00000 00 0000 000</t>
  </si>
  <si>
    <t>106 1 16 90000 00 0000 140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</si>
  <si>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</si>
  <si>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</si>
  <si>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</si>
  <si>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141 1 16 90000 00 0000 140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</si>
  <si>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</si>
  <si>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</si>
  <si>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</si>
  <si>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</si>
  <si>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</si>
  <si>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>Межбюджетные трансферты, передаваемые бюджетам городских округов на реализацию региональных программ модернизации здравоохранения 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</si>
  <si>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</si>
  <si>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Субсидии бюджетам городских округов на реализацию федеральных программ (жилье молодым семьям)</t>
  </si>
  <si>
    <t>900 2 02 02088 04 0002 151</t>
  </si>
  <si>
    <t>900 2 02 02088 04 0001 151</t>
  </si>
  <si>
    <t>Субсидии бюджетам городских округов на обеспечение мероприятий по переселению граждан из аварийного жилищного фонда  домов за счет средств, поступивших от государственной корпорации - Фонда содействия реформированию ЖКХ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</si>
  <si>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ЖКХ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</si>
  <si>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жилщного фонда за счет средств, поступивших от государственной корпорации - Фонда содействия реформированию ЖКХ</t>
  </si>
  <si>
    <t>900 2 02 02089 04 0001 151</t>
  </si>
  <si>
    <t>900 2 02 02089 04 0002 151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</si>
  <si>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</si>
  <si>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</si>
  <si>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</si>
  <si>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</si>
  <si>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</si>
  <si>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</si>
  <si>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</si>
  <si>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</si>
  <si>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</si>
  <si>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</si>
  <si>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</si>
  <si>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182 1 06 01020 04 0000 110</t>
  </si>
  <si>
    <t>182 1 06 06000 00 0000 110</t>
  </si>
  <si>
    <t>182 1 06 06010 00 0000 110</t>
  </si>
  <si>
    <t>182 1 06 06012 04 0000 110</t>
  </si>
  <si>
    <t>182 1 06 06020 00 0000 110</t>
  </si>
  <si>
    <t>182 1 06 06022 04 0000 110</t>
  </si>
  <si>
    <t>182 1 08 00000 00 0000 000</t>
  </si>
  <si>
    <t>182 1 08 03000 01 0000 110</t>
  </si>
  <si>
    <t>182 1 08 03010 01 0000 110</t>
  </si>
  <si>
    <t>182 1 09 00000 00 0000 000</t>
  </si>
  <si>
    <t>182 1 09 04010 02 0000 110</t>
  </si>
  <si>
    <t>182 1 16 00000 00 0000 000</t>
  </si>
  <si>
    <t>182 1 16 03000 00 0000 140</t>
  </si>
  <si>
    <t>182 1 16 03010 01 0000 140</t>
  </si>
  <si>
    <t>182 1 16 03030 01 0000 140</t>
  </si>
  <si>
    <t>182 1 16 06000 01 0000 140</t>
  </si>
  <si>
    <t>188</t>
  </si>
  <si>
    <t>Министерство внутренних дел Российской Федерации</t>
  </si>
  <si>
    <t>188 1 16 00000 00 0000 000</t>
  </si>
  <si>
    <t>188 1 16 30000 01 0000 140</t>
  </si>
  <si>
    <t xml:space="preserve">Денежные взыскания (штрафы) за  админимтративные правонарушения в области дорожного движения </t>
  </si>
  <si>
    <t>188 1 16 90000 00 0000 140</t>
  </si>
  <si>
    <t>192</t>
  </si>
  <si>
    <t>Федеральная миграционная служба</t>
  </si>
  <si>
    <t>192 1 16 00000 00 0000 000</t>
  </si>
  <si>
    <t>192 1 16 90000 00 0000 140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</si>
  <si>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</si>
  <si>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</si>
  <si>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</si>
  <si>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</si>
  <si>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498</t>
  </si>
  <si>
    <t>Федеральная служба по экологическому, технологическому и атомному надзору</t>
  </si>
  <si>
    <t>498 1 16 00000 00 0000 000</t>
  </si>
  <si>
    <t>498 1 16 90000 00 0000 140</t>
  </si>
  <si>
    <t>498 1 16 90040 04 0000 140</t>
  </si>
  <si>
    <t>855</t>
  </si>
  <si>
    <t>Финансовое управление города Белово</t>
  </si>
  <si>
    <t>855 1 13 00000 00 0000 000</t>
  </si>
  <si>
    <t>855 1 16 00000 00 0000 000</t>
  </si>
  <si>
    <t>855 1 16 90000 00 0000 140</t>
  </si>
  <si>
    <t>855 1 16 90040 04 0000 140</t>
  </si>
  <si>
    <t>855 1 17 00000 00 0000 000</t>
  </si>
  <si>
    <t>855 1 17 01000 00 0000 180</t>
  </si>
  <si>
    <t>855 1 17 01040 04 0000 180</t>
  </si>
  <si>
    <t>855 1 17 05000 00 0000 180</t>
  </si>
  <si>
    <t>855 1 17 05040 04 0000 180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</si>
  <si>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</si>
  <si>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</si>
  <si>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</si>
  <si>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</si>
  <si>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855 2 02 01000 00 0000 151</t>
  </si>
  <si>
    <t>855 2 02 01001 00 0000 151</t>
  </si>
  <si>
    <t>855 2 02 01001 04 0000 151</t>
  </si>
  <si>
    <t>855 2 02 02000 00 0000 151</t>
  </si>
  <si>
    <t>855 2 02 02999 00 0000 151</t>
  </si>
  <si>
    <t>855 2 02 02999 04 0000 151</t>
  </si>
  <si>
    <t>855 2 02 03000 00 0000 151</t>
  </si>
  <si>
    <t>855 2 02 03001 00 0000 151</t>
  </si>
  <si>
    <t>855 2 02 03001 04 0000 151</t>
  </si>
  <si>
    <t>855 2 02 03013 00 0000 151</t>
  </si>
  <si>
    <t>855 2 02 03013 04 0000 151</t>
  </si>
  <si>
    <t>855 2 02 03015 00 0000 151</t>
  </si>
  <si>
    <t>855 2 02 03015 04 0000 151</t>
  </si>
  <si>
    <t>855 2 02 03024 00 0000 151</t>
  </si>
  <si>
    <t>855 2 02 03024 04 0000 151</t>
  </si>
  <si>
    <t>855 2 02 04000 00 0000 151</t>
  </si>
  <si>
    <t>855 2 02 04999 00 0000 151</t>
  </si>
  <si>
    <t>855 2 02 04999 04 0000 151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</si>
  <si>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</si>
  <si>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</si>
  <si>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</si>
  <si>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</si>
  <si>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</si>
  <si>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</si>
  <si>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</si>
  <si>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</si>
  <si>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</si>
  <si>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</si>
  <si>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</si>
  <si>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</si>
  <si>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</si>
  <si>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</si>
  <si>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900 1 16 90000 00 0000 140</t>
  </si>
  <si>
    <t>900 2 00 00000 00 0000 000</t>
  </si>
  <si>
    <t>900 2 02 00000 00 0000 000</t>
  </si>
  <si>
    <t>900 2 02 02077 00 0000 151</t>
  </si>
  <si>
    <t>900 2 02 02077 04 0000 151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</si>
  <si>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</si>
  <si>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900 2 02 03069 00 0000 151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</si>
  <si>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</si>
  <si>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</si>
  <si>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</si>
  <si>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900 2 02 04000 00 0000 151</t>
  </si>
  <si>
    <t>ИНЫЕ МЕЖБЮДЖЕТНЫЕ ТРАНСФЕРТЫ</t>
  </si>
  <si>
    <t>900 2 02 04007 00 0000 151</t>
  </si>
  <si>
    <t>900 2 02 04007 04 0000 151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</si>
  <si>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</si>
  <si>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</si>
  <si>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</si>
  <si>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906 1 11 05000 00 0000 120</t>
  </si>
  <si>
    <t>906 1 11 05010 00 0000 120</t>
  </si>
  <si>
    <t>906 1 11 05030 00 0000 120</t>
  </si>
  <si>
    <t>906 1 11 05034 04 0000 120</t>
  </si>
  <si>
    <t>906 1 11 09000 00 0000 120</t>
  </si>
  <si>
    <t>906 1 11 09040 00 0000 120</t>
  </si>
  <si>
    <t>906 1 11 09044 04 0000 120</t>
  </si>
  <si>
    <t>906 1 13 00000 00 0000 000</t>
  </si>
  <si>
    <t>906 1 14 00000 00 0000 000</t>
  </si>
  <si>
    <t>906 1 14 01000 00 0000 410</t>
  </si>
  <si>
    <t>906 1 14 01040 04 0000 410</t>
  </si>
  <si>
    <t>906 1 14 02000 00 0000 000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</si>
  <si>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</si>
  <si>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906 1 14 06000 00 0000 430</t>
  </si>
  <si>
    <t>906 1 14 06010 00 0000 430</t>
  </si>
  <si>
    <t>906 1 14 06012 04 0000 430</t>
  </si>
  <si>
    <t>906 1 17 00000 00 0000 000</t>
  </si>
  <si>
    <t>906 1 17 01000 00 0000 180</t>
  </si>
  <si>
    <t>906 1 17 01040 04 0000 180</t>
  </si>
  <si>
    <t>906 2 00 00000 00 0000 000</t>
  </si>
  <si>
    <t>906 2 02 00000 00 0000 000</t>
  </si>
  <si>
    <t>906 2 02 02000 00 0000 151</t>
  </si>
  <si>
    <t>906 2 02 02008 00 0000 151</t>
  </si>
  <si>
    <t>Субсидии бюджетам на обеспечение жильем молодых семей</t>
  </si>
  <si>
    <t>906 2 02 02008 04 0000 151</t>
  </si>
  <si>
    <t>906 2 02 03026 00 0000 151</t>
  </si>
  <si>
    <t>906 2 02 03026 04 0000 151</t>
  </si>
  <si>
    <t>911</t>
  </si>
  <si>
    <t>Комитет социальной защиты населения Беловского городского округа</t>
  </si>
  <si>
    <t>911 1 13 00000 00 0000 000</t>
  </si>
  <si>
    <t>911 2 00 00000 00 0000 000</t>
  </si>
  <si>
    <t>911 2 02 00000 00 0000 000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</si>
  <si>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</si>
  <si>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</si>
  <si>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</si>
  <si>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</si>
  <si>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911 2 07 00000 00 0000 180</t>
  </si>
  <si>
    <t>912</t>
  </si>
  <si>
    <t>Муниципальное учреждение «Управление образования города Белово»</t>
  </si>
  <si>
    <t>912 2 00 00000 00 0000 000</t>
  </si>
  <si>
    <t>912 2 02 00000 00 0000 000</t>
  </si>
  <si>
    <t>Субвенции бюджетам городских округов на 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</si>
  <si>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</si>
  <si>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</si>
  <si>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</si>
  <si>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913</t>
  </si>
  <si>
    <t>муниципальное учреждение «Управление здравоохранения г. Белово»</t>
  </si>
  <si>
    <t>913 2 00 00000 00 0000 000</t>
  </si>
  <si>
    <t>913 2 02 00000 00 0000 000</t>
  </si>
  <si>
    <t>914</t>
  </si>
  <si>
    <t>Муниципальное учреждение «Управление культуры и кино города Белово»</t>
  </si>
  <si>
    <t>914 1 13 00000 00 0000 000</t>
  </si>
  <si>
    <t>915</t>
  </si>
  <si>
    <t>Муниципальное учреждение «Управление по делам молодежи г. Белово»</t>
  </si>
  <si>
    <t>915 1 13 00000 00 0000 000</t>
  </si>
  <si>
    <t>915 2 07 00000 00 0000 180</t>
  </si>
  <si>
    <t>916</t>
  </si>
  <si>
    <t>Муницицпальное учреждение «Управление по физической культуре и спорту города Белово»</t>
  </si>
  <si>
    <t>916 1 13 00000 00 0000 000</t>
  </si>
  <si>
    <t>916 2 07 00000 00 0000 180</t>
  </si>
  <si>
    <t>922</t>
  </si>
  <si>
    <t>Территориальное управление поселка городского типа Грамотеино Администрации города Белово</t>
  </si>
  <si>
    <t>922 2 07 00000 00 0000 180</t>
  </si>
  <si>
    <t>924</t>
  </si>
  <si>
    <t>Территориальное управление поселка городского типа Бачатский Администрации города Белово</t>
  </si>
  <si>
    <t>924 2 07 00000 00 0000 180</t>
  </si>
  <si>
    <t>925</t>
  </si>
  <si>
    <t>Территориальное управление поселка городского типа Новый Городок Администрации города Белово</t>
  </si>
  <si>
    <t>925 2 07 00000 00 0000 180</t>
  </si>
  <si>
    <t>926</t>
  </si>
  <si>
    <t>Территориальное управление поселка городского типа Инской Администрации города Белово</t>
  </si>
  <si>
    <t>926 2 07 00000 00 0000 180</t>
  </si>
  <si>
    <t>928</t>
  </si>
  <si>
    <t>Территориальное управление Центрального района Администрации города Белово</t>
  </si>
  <si>
    <t>928 2 07 00000 00 0000 180</t>
  </si>
  <si>
    <t>929</t>
  </si>
  <si>
    <t>Территориальное управление микрорайона Бабанаково Администрации города Белово</t>
  </si>
  <si>
    <t>929 2 07 00000 00 0000 180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</si>
  <si>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</si>
  <si>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</si>
  <si>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</si>
  <si>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</si>
  <si>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</si>
  <si>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</si>
  <si>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</si>
  <si>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</si>
  <si>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</si>
  <si>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</si>
  <si>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</si>
  <si>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</si>
  <si>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</si>
  <si>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</si>
  <si>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</si>
  <si>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</si>
  <si>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</si>
  <si>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</si>
  <si>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</si>
  <si>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</si>
  <si>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</si>
  <si>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</si>
  <si>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</si>
  <si>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</si>
  <si>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</si>
  <si>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</si>
  <si>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 на имущество предприятий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</si>
  <si>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</si>
  <si>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</si>
  <si>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</si>
  <si>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855 2 19 00000 00 0000 000</t>
  </si>
  <si>
    <t>855 2 19 04000 04 0000 151</t>
  </si>
  <si>
    <t>900 2 02 02088 00 0000 151</t>
  </si>
  <si>
    <t>900 2 02 02089 00 0000 151</t>
  </si>
  <si>
    <t>900 2 02 03000 00 0000 151</t>
  </si>
  <si>
    <t>900 2 02 02000 00 0000 151</t>
  </si>
  <si>
    <t>900 2 02 03024 00 0000 151</t>
  </si>
  <si>
    <t>900 2 02 03024 04 0000 151</t>
  </si>
  <si>
    <t>900 2 19 00000 00 0000 000</t>
  </si>
  <si>
    <t>900 2 19 04000 04 0000 151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</si>
  <si>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</si>
  <si>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</si>
  <si>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906 2 02 02009 00 0000 151</t>
  </si>
  <si>
    <t>906 2 02 02009 04 0000 151</t>
  </si>
  <si>
    <t>906 2 02 02051 00 0000 151</t>
  </si>
  <si>
    <t>906 2 02 02051 04 0000 151</t>
  </si>
  <si>
    <t>912 2 02 03000 00 0000 151</t>
  </si>
  <si>
    <t>911 2 02 03000 00 0000 151</t>
  </si>
  <si>
    <t>913 2 02 02999 00 0000 151</t>
  </si>
  <si>
    <t>913 2 02 02999 04 0000 151</t>
  </si>
  <si>
    <t>913 2 02 04000 00 0000 151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</si>
  <si>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</si>
  <si>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</si>
  <si>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</si>
  <si>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</si>
  <si>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</si>
  <si>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</si>
  <si>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</si>
  <si>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</si>
  <si>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</si>
  <si>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</si>
  <si>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</si>
  <si>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</si>
  <si>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</si>
  <si>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</si>
  <si>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</si>
  <si>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</si>
  <si>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</si>
  <si>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</si>
  <si>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</si>
  <si>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</si>
  <si>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</si>
  <si>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</si>
  <si>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</si>
  <si>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</si>
  <si>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</si>
  <si>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</si>
  <si>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</si>
  <si>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</si>
  <si>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</si>
  <si>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</si>
  <si>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Дотации на выравнивание бюджетной обеспеченности</t>
  </si>
  <si>
    <t>Субсидии бюджетам городских округов на обеспечение жильем молодых семей</t>
  </si>
  <si>
    <t>048 112 01020 01 6000 120</t>
  </si>
  <si>
    <t>048 1 12 01010 01 6000 120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</si>
  <si>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</si>
  <si>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</si>
  <si>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048 112 01030 01 6000 120</t>
  </si>
  <si>
    <t>Плата за выбросы загрязняющих веществ в водные объекты</t>
  </si>
  <si>
    <t>048 112 01040 01 6000 120</t>
  </si>
  <si>
    <t>Плата заразмещение отходов производства и потребления</t>
  </si>
  <si>
    <t>048 1 16 00000 00 0000 000</t>
  </si>
  <si>
    <t>048 1 16 90000 00 0000 140</t>
  </si>
  <si>
    <t>048 1 16 90040 04 6000 140</t>
  </si>
  <si>
    <t>106 1 16 90040 04 6000 140</t>
  </si>
  <si>
    <t>141 1 16 28000 01 6000 140</t>
  </si>
  <si>
    <t>141 1 16 25050 01 6000 140</t>
  </si>
  <si>
    <t>141 1 16 90040 04 6000 140</t>
  </si>
  <si>
    <t>С начала года: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</si>
  <si>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С начала года: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</si>
  <si>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 начала года: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</si>
  <si>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188 1 16 30013 01 6000 140</t>
  </si>
  <si>
    <t xml:space="preserve"> 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 городских округов</t>
  </si>
  <si>
    <t>188 1 16 90040 04 6000 140</t>
  </si>
  <si>
    <t>192 1 16 90040 04 6000 140</t>
  </si>
  <si>
    <t>321 1 16 25060 01 6000 140</t>
  </si>
  <si>
    <t>498 1 16 45000 00 0000 140</t>
  </si>
  <si>
    <t xml:space="preserve"> Денежные   взыскания   (штрафы)   за    нарушения законодательства    Российской    Федерации о промышленной безопасности</t>
  </si>
  <si>
    <t>853</t>
  </si>
  <si>
    <t>853 1 16 90040 04 6000 140</t>
  </si>
  <si>
    <t>853 1 16 90000 00 0000 140</t>
  </si>
  <si>
    <t>853 1 16 00000 00 0000 000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</si>
  <si>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</si>
  <si>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</si>
  <si>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</si>
  <si>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</si>
  <si>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</si>
  <si>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</si>
  <si>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</si>
  <si>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</si>
  <si>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</si>
  <si>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900 1 08 07000 01 0000 110</t>
  </si>
  <si>
    <t>900 1  16 90040 04 0100 140</t>
  </si>
  <si>
    <t>900 1  16 90040 04 0200 140</t>
  </si>
  <si>
    <t>906 1 11 05012 04 0000 120</t>
  </si>
  <si>
    <t>906 1 13 01000 00 0000 130</t>
  </si>
  <si>
    <t>906 1 13 01994 04 0009 130</t>
  </si>
  <si>
    <t>Прочие доходы от оказания платных услуг(работ)получателями средств бюджетов городских округов (прочие доходы).</t>
  </si>
  <si>
    <t>Прочие доходы от оказания платных услуг(работ)</t>
  </si>
  <si>
    <t>906 1 13 02994 04 0009 130</t>
  </si>
  <si>
    <t>Прочие доходы от компенсации затрат бюджетов городских округов (прочие доходы).</t>
  </si>
  <si>
    <t>За период: Прочие доходы от компенсации затрат бюджетов городских округов.</t>
  </si>
  <si>
    <t>906 1 13 02000 04 0000 130</t>
  </si>
  <si>
    <t>906 1 14 02042 04 0000 440</t>
  </si>
  <si>
    <t>906 1 14 02042 04 0000 410</t>
  </si>
  <si>
    <t>906 2 1904000 04 0000 151</t>
  </si>
  <si>
    <t xml:space="preserve"> ВОЗВРАТ ОСТАТКОВ СУБСИДИЙ И СУБВЕНЦИЙ ПРОШЛЫХ ЛЕТ</t>
  </si>
  <si>
    <t>906 2 1900000 04 0000 000</t>
  </si>
  <si>
    <t>Возврат остатков субсиди и субвенций из бюджетов городских округов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</si>
  <si>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</si>
  <si>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911 1 13 01000 00 0000 130</t>
  </si>
  <si>
    <t>911 1 13 01994 04 0052 130</t>
  </si>
  <si>
    <t>Субсидии бюджетам городских округов на модернизацию региональных систем общего образования</t>
  </si>
  <si>
    <t>911 2 02 02145 04 0000 151</t>
  </si>
  <si>
    <t>911 2 02 02145 00 0000 151</t>
  </si>
  <si>
    <t>911 2 02 02999 00 0000 151</t>
  </si>
  <si>
    <t>911 2 02 02999 04 0000 151</t>
  </si>
  <si>
    <t>911 2 02 02000 00 0000 151</t>
  </si>
  <si>
    <t>911 2 02 03020 00 0000 151</t>
  </si>
  <si>
    <t>911 2 02 03020 04 0000 151</t>
  </si>
  <si>
    <t>911 2 02 03021 00 0000 151</t>
  </si>
  <si>
    <t>911 2 02 03021 04 0000 151</t>
  </si>
  <si>
    <t>911 2 02 03027 00 0000 151</t>
  </si>
  <si>
    <t>911 2 02 03027 04 0000 151</t>
  </si>
  <si>
    <t>911 2 02 03029 00 0000 151</t>
  </si>
  <si>
    <t>911 2 02 03029 04 0000 151</t>
  </si>
  <si>
    <t>911 2 1900000 04 0000 000</t>
  </si>
  <si>
    <t>911 2 1904000 04 0000 151</t>
  </si>
  <si>
    <t>912 2 02 03024 00 0000 151</t>
  </si>
  <si>
    <t>912 2 02 03024 04 0000 151</t>
  </si>
  <si>
    <t>912 2 02 04000 00 0000 151</t>
  </si>
  <si>
    <t>912 2 02 04034 04 0002 151</t>
  </si>
  <si>
    <t xml:space="preserve">Межбюджетные трансферты, передаваемые бюджетам на комплектование книжных фондов библиотек муниципальных образований </t>
  </si>
  <si>
    <t xml:space="preserve">Межбюджетные трансферты, передаваемые бюджетам внутригородских муниципальных образований городов </t>
  </si>
  <si>
    <t>913 2 02 04025 00 0000 151</t>
  </si>
  <si>
    <t>913 2 02 04025 04 0000 151</t>
  </si>
  <si>
    <t>914 1 13 01000 00 0000 130</t>
  </si>
  <si>
    <t>914 1 13 01994 04 0052 130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</si>
  <si>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</si>
  <si>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</si>
  <si>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</si>
  <si>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076 1 16 90000 00 0000 140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</si>
  <si>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</si>
  <si>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</si>
  <si>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</si>
  <si>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</si>
  <si>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182 1 05 04000 02 1000 110</t>
  </si>
  <si>
    <t>Налог, взимаемый в связи с применением патентной системы налогообложения</t>
  </si>
  <si>
    <t>182 1 09 01020 04 0000 110</t>
  </si>
  <si>
    <t>182 1 09 11010 02 0000 110</t>
  </si>
  <si>
    <t>Налог на прибыль организаций</t>
  </si>
  <si>
    <t>182 1 16 43000 01 6000 140</t>
  </si>
  <si>
    <t>318</t>
  </si>
  <si>
    <t>318 1 16 00000 00 0000 000</t>
  </si>
  <si>
    <t>318 1 16 90000 00 0000 140</t>
  </si>
  <si>
    <t>318 1 16 90040 04 6000 140</t>
  </si>
  <si>
    <t>498 1 16 41000 00 0000 140</t>
  </si>
  <si>
    <t>Денежные взыскания (штрафы) за нарушение законодательства Российской Федерации об электроэнергетике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</si>
  <si>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</si>
  <si>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</si>
  <si>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</si>
  <si>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900 1 08 07173 01 4000 110</t>
  </si>
  <si>
    <t>900 1 13 00000 00 0000 000</t>
  </si>
  <si>
    <t>900 1 13 02000 00 0000 130</t>
  </si>
  <si>
    <t>900 1 13 02994 04 0003 130</t>
  </si>
  <si>
    <t>Прочие доходы от компенсации затрат бюджетов городских округов. Возврат дебиторской задолженности.</t>
  </si>
  <si>
    <t>900 1 16 23000 00 0000 140</t>
  </si>
  <si>
    <t>900 1 16 23041 04 0000 140</t>
  </si>
  <si>
    <t xml:space="preserve"> Доходы от возмещения ущерба при возникновении страховых случаев</t>
  </si>
  <si>
    <t>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выступают получатели средств бюджетов городскихокругов.</t>
  </si>
  <si>
    <t>900 1 16 51000 00 0000 140</t>
  </si>
  <si>
    <t>900 1 16 51020 02 0000 140</t>
  </si>
  <si>
    <t>Денежные взыскания(штрафы), установленные законами субьектов РФ за несоблюдение муниципальных правовых актов</t>
  </si>
  <si>
    <t xml:space="preserve"> 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</si>
  <si>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900 2 02 02051 04 0000 151</t>
  </si>
  <si>
    <t>Субсидии бюджетам субъектов Российской Федерации и муниципальных образований на реализацию.</t>
  </si>
  <si>
    <t>900 2 02 02150 04 0000 151</t>
  </si>
  <si>
    <t>900 2 02 02204 04 0000 151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</si>
  <si>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</si>
  <si>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модернизацию региональных систем дошкольного образования.</t>
  </si>
  <si>
    <t>900 2 02 02078 04 0000 151</t>
  </si>
  <si>
    <t>Субсидии бюджетам на бюджетные инвестиции для модернизации объектов коммунальной инфрастру</t>
  </si>
  <si>
    <t>900 2 02 03070 04 0000 151</t>
  </si>
  <si>
    <t xml:space="preserve"> Субвенции бюджетам городских округов на обеспечение жильем отдельных категорий граждан, установленных  Федеральными законами от 12 января 1995 года №5-ФЗ "О веранах" и от 24 ноября 1995 года №181-ФЗ "О социальной защите инвалидов в Российской Федерации"</t>
  </si>
  <si>
    <t>900 2 02 03070 00 0000 151</t>
  </si>
  <si>
    <t>Субвенции бюджетам городских округов на обеспечение жильем отдельных категорий граждан, установленных 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</si>
  <si>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906 1 16 23041 04 0000 140</t>
  </si>
  <si>
    <t>906 1 16 23000 00 0000 140</t>
  </si>
  <si>
    <t xml:space="preserve"> 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выступают получатели средств бюджетов городскихокругов</t>
  </si>
  <si>
    <t>906 2 02 03119 00 0000 151</t>
  </si>
  <si>
    <t>906 2 02 03119 04 0000 151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</si>
  <si>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</si>
  <si>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911 1 13 02000 00 0000 130 </t>
  </si>
  <si>
    <t>911 1 13 02994 04 0003 130</t>
  </si>
  <si>
    <t>Прочие доходы от компенсации затрат бюджетов городских округов</t>
  </si>
  <si>
    <t>Прочие доходы от компенсации затрат бюджетов городских округов. Возврат дебиторской задолженности прошлых лет.</t>
  </si>
  <si>
    <t>913 1 16 00000 00 0000 000</t>
  </si>
  <si>
    <t>913 1 16 90000 00 0000 140</t>
  </si>
  <si>
    <t>913 1 16 90040 04 0000 140</t>
  </si>
  <si>
    <t>914 2 02 02999 00 0000 151</t>
  </si>
  <si>
    <t>914 2 02 02999 04 0000 151</t>
  </si>
  <si>
    <t>914 2 02 02000 00 0000 180</t>
  </si>
  <si>
    <t>915 2 02 03090 00 0000 151</t>
  </si>
  <si>
    <t>915 2 02 03090 04 0000 151</t>
  </si>
  <si>
    <t>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ребенком возраста трех лет</t>
  </si>
  <si>
    <t xml:space="preserve"> 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ребенком возраста трех лет.</t>
  </si>
  <si>
    <t>915 2 07 04050 04 0053 180</t>
  </si>
  <si>
    <t>911 2 07 04050 04 0053 180</t>
  </si>
  <si>
    <t>916 2 07 04050 04 0053 180</t>
  </si>
  <si>
    <t>922 2 07 04050 04 0009 180</t>
  </si>
  <si>
    <t>924 2 07 04050 04 0009 180</t>
  </si>
  <si>
    <t>925 2 07 04050 04 0009 180</t>
  </si>
  <si>
    <t>926 2 07 04050 04 0009 180</t>
  </si>
  <si>
    <t>928 2 07 04050 04 0000 180</t>
  </si>
  <si>
    <t>929 2 07 04050 04 0009 180</t>
  </si>
  <si>
    <t>855 2 07 04050 04 0009 180</t>
  </si>
  <si>
    <t xml:space="preserve">
Налог, взимаемый в виде стоимости патента в связи с применением упрощенной системы налогообложения
</t>
  </si>
  <si>
    <t xml:space="preserve">Государственная служба по надзору и контролю в сфере образования Кемеровской области
</t>
  </si>
  <si>
    <t>915 2 1900000 04 0000 00</t>
  </si>
  <si>
    <t>915 2 1904000 04 0000 151</t>
  </si>
  <si>
    <t>к решению "Об утверждении отчета об исполнении бюджета Беловского городского округа за 2013г."                                    от 24.04.2014                 № 12/76 -н</t>
  </si>
  <si>
    <t>Показатели доходов бюджета городского округа за 2013 год по кодам классификации доходов бюджетов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</si>
</sst>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"/>
  </numFmts>
  <fonts count="5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5" fillId="0" borderId="0" xfId="0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left" vertical="center" wrapText="1"/>
    </xf>
    <xf numFmtId="17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vertical="center" wrapText="1"/>
    </xf>
    <xf numFmtId="165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8"/>
  <sheetViews>
    <sheetView tabSelected="1" zoomScale="50" zoomScaleNormal="50" zoomScalePageLayoutView="0" workbookViewId="0" topLeftCell="A1">
      <selection activeCell="A4" sqref="A4"/>
    </sheetView>
  </sheetViews>
  <sheetFormatPr defaultColWidth="9.00390625" defaultRowHeight="12.75"/>
  <cols>
    <col min="1" max="1" width="44.00390625" style="3" customWidth="1"/>
    <col min="2" max="2" width="140.75390625" style="3" customWidth="1"/>
    <col min="3" max="3" width="33.125" style="3" customWidth="1"/>
    <col min="4" max="4" width="0" style="4" hidden="1" customWidth="1"/>
    <col min="5" max="5" width="34.00390625" style="0" customWidth="1"/>
    <col min="11" max="11" width="52.25390625" style="0" customWidth="1"/>
  </cols>
  <sheetData>
    <row r="1" spans="1:4" ht="36.75" customHeight="1">
      <c r="A1" s="65"/>
      <c r="B1" s="65"/>
      <c r="C1" s="14" t="s">
        <v>53</v>
      </c>
      <c r="D1" s="5" t="s">
        <v>53</v>
      </c>
    </row>
    <row r="2" spans="1:4" s="2" customFormat="1" ht="192" customHeight="1">
      <c r="A2" s="6"/>
      <c r="B2" s="1"/>
      <c r="C2" s="15" t="s">
        <v>530</v>
      </c>
      <c r="D2" s="7" t="s">
        <v>54</v>
      </c>
    </row>
    <row r="3" spans="1:4" s="2" customFormat="1" ht="71.25" customHeight="1">
      <c r="A3" s="66" t="s">
        <v>531</v>
      </c>
      <c r="B3" s="66"/>
      <c r="C3" s="66"/>
      <c r="D3" s="66"/>
    </row>
    <row r="4" spans="1:4" s="2" customFormat="1" ht="71.25" customHeight="1">
      <c r="A4" s="8"/>
      <c r="B4" s="8"/>
      <c r="C4" s="9" t="s">
        <v>55</v>
      </c>
      <c r="D4" s="8"/>
    </row>
    <row r="5" spans="1:4" ht="55.5" customHeight="1">
      <c r="A5" s="24" t="s">
        <v>284</v>
      </c>
      <c r="B5" s="24" t="s">
        <v>285</v>
      </c>
      <c r="C5" s="24"/>
      <c r="D5" s="20" t="s">
        <v>56</v>
      </c>
    </row>
    <row r="6" spans="1:4" ht="24" customHeight="1">
      <c r="A6" s="25" t="s">
        <v>57</v>
      </c>
      <c r="B6" s="26" t="s">
        <v>58</v>
      </c>
      <c r="C6" s="27"/>
      <c r="D6" s="20"/>
    </row>
    <row r="7" spans="1:4" ht="36" customHeight="1">
      <c r="A7" s="28" t="s">
        <v>59</v>
      </c>
      <c r="B7" s="29" t="s">
        <v>344</v>
      </c>
      <c r="C7" s="30">
        <f>C8</f>
        <v>36</v>
      </c>
      <c r="D7" s="20"/>
    </row>
    <row r="8" spans="1:4" ht="33" customHeight="1">
      <c r="A8" s="28" t="s">
        <v>60</v>
      </c>
      <c r="B8" s="29" t="s">
        <v>352</v>
      </c>
      <c r="C8" s="30">
        <f>C9</f>
        <v>36</v>
      </c>
      <c r="D8" s="20"/>
    </row>
    <row r="9" spans="1:4" ht="41.25" customHeight="1">
      <c r="A9" s="28" t="s">
        <v>61</v>
      </c>
      <c r="B9" s="29" t="s">
        <v>353</v>
      </c>
      <c r="C9" s="30">
        <v>36</v>
      </c>
      <c r="D9" s="20"/>
    </row>
    <row r="10" spans="1:4" s="10" customFormat="1" ht="23.25">
      <c r="A10" s="25" t="s">
        <v>62</v>
      </c>
      <c r="B10" s="26" t="s">
        <v>63</v>
      </c>
      <c r="C10" s="31"/>
      <c r="D10" s="21" t="e">
        <f>D11</f>
        <v>#REF!</v>
      </c>
    </row>
    <row r="11" spans="1:4" s="11" customFormat="1" ht="23.25">
      <c r="A11" s="28" t="s">
        <v>64</v>
      </c>
      <c r="B11" s="29" t="s">
        <v>65</v>
      </c>
      <c r="C11" s="30">
        <f>C12+C13+C14+C15</f>
        <v>20328.800000000003</v>
      </c>
      <c r="D11" s="22" t="e">
        <f>D12</f>
        <v>#REF!</v>
      </c>
    </row>
    <row r="12" spans="1:4" s="11" customFormat="1" ht="23.25">
      <c r="A12" s="28" t="s">
        <v>364</v>
      </c>
      <c r="B12" s="32" t="s">
        <v>365</v>
      </c>
      <c r="C12" s="30">
        <v>2620.1</v>
      </c>
      <c r="D12" s="22" t="e">
        <f>#REF!</f>
        <v>#REF!</v>
      </c>
    </row>
    <row r="13" spans="1:4" s="11" customFormat="1" ht="23.25">
      <c r="A13" s="28" t="s">
        <v>363</v>
      </c>
      <c r="B13" s="32" t="s">
        <v>366</v>
      </c>
      <c r="C13" s="30">
        <v>214.9</v>
      </c>
      <c r="D13" s="22"/>
    </row>
    <row r="14" spans="1:4" s="11" customFormat="1" ht="23.25">
      <c r="A14" s="28" t="s">
        <v>367</v>
      </c>
      <c r="B14" s="32" t="s">
        <v>368</v>
      </c>
      <c r="C14" s="30">
        <v>793.4</v>
      </c>
      <c r="D14" s="22"/>
    </row>
    <row r="15" spans="1:4" s="11" customFormat="1" ht="23.25">
      <c r="A15" s="28" t="s">
        <v>369</v>
      </c>
      <c r="B15" s="32" t="s">
        <v>370</v>
      </c>
      <c r="C15" s="30">
        <v>16700.4</v>
      </c>
      <c r="D15" s="22"/>
    </row>
    <row r="16" spans="1:4" s="11" customFormat="1" ht="23.25">
      <c r="A16" s="28" t="s">
        <v>371</v>
      </c>
      <c r="B16" s="29" t="s">
        <v>344</v>
      </c>
      <c r="C16" s="30">
        <f>C17</f>
        <v>97.3</v>
      </c>
      <c r="D16" s="22"/>
    </row>
    <row r="17" spans="1:4" s="11" customFormat="1" ht="23.25">
      <c r="A17" s="28" t="s">
        <v>372</v>
      </c>
      <c r="B17" s="29" t="s">
        <v>352</v>
      </c>
      <c r="C17" s="30">
        <f>C18</f>
        <v>97.3</v>
      </c>
      <c r="D17" s="22"/>
    </row>
    <row r="18" spans="1:4" s="11" customFormat="1" ht="40.5">
      <c r="A18" s="28" t="s">
        <v>373</v>
      </c>
      <c r="B18" s="29" t="s">
        <v>353</v>
      </c>
      <c r="C18" s="30">
        <v>97.3</v>
      </c>
      <c r="D18" s="22"/>
    </row>
    <row r="19" spans="1:4" s="10" customFormat="1" ht="23.25">
      <c r="A19" s="25" t="s">
        <v>66</v>
      </c>
      <c r="B19" s="26" t="s">
        <v>67</v>
      </c>
      <c r="C19" s="33"/>
      <c r="D19" s="21">
        <f>D20</f>
        <v>1600</v>
      </c>
    </row>
    <row r="20" spans="1:4" s="11" customFormat="1" ht="23.25">
      <c r="A20" s="28" t="s">
        <v>68</v>
      </c>
      <c r="B20" s="29" t="s">
        <v>344</v>
      </c>
      <c r="C20" s="30">
        <f>C21</f>
        <v>1</v>
      </c>
      <c r="D20" s="22">
        <f>D21</f>
        <v>1600</v>
      </c>
    </row>
    <row r="21" spans="1:4" s="11" customFormat="1" ht="23.25">
      <c r="A21" s="28" t="s">
        <v>451</v>
      </c>
      <c r="B21" s="29" t="s">
        <v>352</v>
      </c>
      <c r="C21" s="30">
        <f>C22</f>
        <v>1</v>
      </c>
      <c r="D21" s="22">
        <f>D22</f>
        <v>1600</v>
      </c>
    </row>
    <row r="22" spans="1:4" s="11" customFormat="1" ht="45.75" customHeight="1">
      <c r="A22" s="28" t="s">
        <v>452</v>
      </c>
      <c r="B22" s="29" t="s">
        <v>353</v>
      </c>
      <c r="C22" s="30">
        <v>1</v>
      </c>
      <c r="D22" s="22">
        <v>1600</v>
      </c>
    </row>
    <row r="23" spans="1:4" s="10" customFormat="1" ht="23.25">
      <c r="A23" s="35" t="s">
        <v>69</v>
      </c>
      <c r="B23" s="26" t="s">
        <v>70</v>
      </c>
      <c r="C23" s="33"/>
      <c r="D23" s="21">
        <f>D24</f>
        <v>26300</v>
      </c>
    </row>
    <row r="24" spans="1:4" s="11" customFormat="1" ht="23.25">
      <c r="A24" s="28" t="s">
        <v>71</v>
      </c>
      <c r="B24" s="29" t="s">
        <v>344</v>
      </c>
      <c r="C24" s="30">
        <f>C25</f>
        <v>4</v>
      </c>
      <c r="D24" s="22">
        <f>D25</f>
        <v>26300</v>
      </c>
    </row>
    <row r="25" spans="1:4" s="11" customFormat="1" ht="23.25">
      <c r="A25" s="28" t="s">
        <v>72</v>
      </c>
      <c r="B25" s="29" t="s">
        <v>352</v>
      </c>
      <c r="C25" s="30">
        <f>C26</f>
        <v>4</v>
      </c>
      <c r="D25" s="22">
        <f>D26</f>
        <v>26300</v>
      </c>
    </row>
    <row r="26" spans="1:4" s="11" customFormat="1" ht="40.5">
      <c r="A26" s="28" t="s">
        <v>374</v>
      </c>
      <c r="B26" s="29" t="s">
        <v>353</v>
      </c>
      <c r="C26" s="30">
        <v>4</v>
      </c>
      <c r="D26" s="22">
        <v>26300</v>
      </c>
    </row>
    <row r="27" spans="1:4" s="10" customFormat="1" ht="37.5" customHeight="1">
      <c r="A27" s="25" t="s">
        <v>73</v>
      </c>
      <c r="B27" s="26" t="s">
        <v>74</v>
      </c>
      <c r="C27" s="36"/>
      <c r="D27" s="21">
        <f>D28</f>
        <v>1180798.41</v>
      </c>
    </row>
    <row r="28" spans="1:4" s="11" customFormat="1" ht="23.25">
      <c r="A28" s="28" t="s">
        <v>75</v>
      </c>
      <c r="B28" s="29" t="s">
        <v>344</v>
      </c>
      <c r="C28" s="30">
        <f>C29+C31+C32+C33+C30</f>
        <v>2064</v>
      </c>
      <c r="D28" s="22">
        <f>D29+D32+D33</f>
        <v>1180798.41</v>
      </c>
    </row>
    <row r="29" spans="1:4" s="11" customFormat="1" ht="60.75">
      <c r="A29" s="28" t="s">
        <v>453</v>
      </c>
      <c r="B29" s="29" t="s">
        <v>349</v>
      </c>
      <c r="C29" s="30">
        <v>120</v>
      </c>
      <c r="D29" s="22">
        <v>4000</v>
      </c>
    </row>
    <row r="30" spans="1:4" s="11" customFormat="1" ht="57" customHeight="1">
      <c r="A30" s="28" t="s">
        <v>454</v>
      </c>
      <c r="B30" s="29" t="s">
        <v>455</v>
      </c>
      <c r="C30" s="30">
        <v>19.5</v>
      </c>
      <c r="D30" s="22"/>
    </row>
    <row r="31" spans="1:4" s="11" customFormat="1" ht="32.25" customHeight="1">
      <c r="A31" s="28" t="s">
        <v>376</v>
      </c>
      <c r="B31" s="29" t="s">
        <v>350</v>
      </c>
      <c r="C31" s="30">
        <v>43</v>
      </c>
      <c r="D31" s="22"/>
    </row>
    <row r="32" spans="1:4" s="11" customFormat="1" ht="43.5" customHeight="1">
      <c r="A32" s="28" t="s">
        <v>375</v>
      </c>
      <c r="B32" s="29" t="s">
        <v>351</v>
      </c>
      <c r="C32" s="30">
        <v>1202.5</v>
      </c>
      <c r="D32" s="22">
        <v>1171298.41</v>
      </c>
    </row>
    <row r="33" spans="1:4" s="11" customFormat="1" ht="30.75" customHeight="1">
      <c r="A33" s="37" t="s">
        <v>76</v>
      </c>
      <c r="B33" s="29" t="s">
        <v>352</v>
      </c>
      <c r="C33" s="30">
        <f>C34</f>
        <v>679</v>
      </c>
      <c r="D33" s="22">
        <f>D34</f>
        <v>5500</v>
      </c>
    </row>
    <row r="34" spans="1:4" s="11" customFormat="1" ht="40.5">
      <c r="A34" s="37" t="s">
        <v>377</v>
      </c>
      <c r="B34" s="29" t="s">
        <v>353</v>
      </c>
      <c r="C34" s="30">
        <v>679</v>
      </c>
      <c r="D34" s="22">
        <v>5500</v>
      </c>
    </row>
    <row r="35" spans="1:4" s="10" customFormat="1" ht="23.25">
      <c r="A35" s="25" t="s">
        <v>77</v>
      </c>
      <c r="B35" s="26" t="s">
        <v>78</v>
      </c>
      <c r="C35" s="38"/>
      <c r="D35" s="21" t="e">
        <f>D36</f>
        <v>#REF!</v>
      </c>
    </row>
    <row r="36" spans="1:4" s="11" customFormat="1" ht="23.25">
      <c r="A36" s="28" t="s">
        <v>79</v>
      </c>
      <c r="B36" s="29" t="s">
        <v>286</v>
      </c>
      <c r="C36" s="30">
        <f>C37+C43+C47+C55+C58+C62</f>
        <v>903143.1000000001</v>
      </c>
      <c r="D36" s="22" t="e">
        <f>D37+D43+D47+D55+D58+D62</f>
        <v>#REF!</v>
      </c>
    </row>
    <row r="37" spans="1:4" s="11" customFormat="1" ht="23.25">
      <c r="A37" s="28" t="s">
        <v>80</v>
      </c>
      <c r="B37" s="29" t="s">
        <v>287</v>
      </c>
      <c r="C37" s="30">
        <f>C38</f>
        <v>722526.4</v>
      </c>
      <c r="D37" s="22" t="e">
        <f>D38</f>
        <v>#REF!</v>
      </c>
    </row>
    <row r="38" spans="1:4" s="11" customFormat="1" ht="23.25">
      <c r="A38" s="28" t="s">
        <v>81</v>
      </c>
      <c r="B38" s="29" t="s">
        <v>288</v>
      </c>
      <c r="C38" s="30">
        <f>C39+C40+C41+C42</f>
        <v>722526.4</v>
      </c>
      <c r="D38" s="22" t="e">
        <f>D39+D40+D41+D42+#REF!</f>
        <v>#REF!</v>
      </c>
    </row>
    <row r="39" spans="1:4" s="11" customFormat="1" ht="77.25" customHeight="1">
      <c r="A39" s="28" t="s">
        <v>94</v>
      </c>
      <c r="B39" s="16" t="s">
        <v>378</v>
      </c>
      <c r="C39" s="30">
        <v>711624.3</v>
      </c>
      <c r="D39" s="22">
        <f>2536809.65+25.76-794.01</f>
        <v>2536041.4</v>
      </c>
    </row>
    <row r="40" spans="1:4" s="11" customFormat="1" ht="51" customHeight="1">
      <c r="A40" s="28" t="s">
        <v>95</v>
      </c>
      <c r="B40" s="29" t="s">
        <v>289</v>
      </c>
      <c r="C40" s="30">
        <v>4852.7</v>
      </c>
      <c r="D40" s="22" t="e">
        <f>#REF!+#REF!</f>
        <v>#REF!</v>
      </c>
    </row>
    <row r="41" spans="1:4" s="11" customFormat="1" ht="43.5" customHeight="1">
      <c r="A41" s="28" t="s">
        <v>96</v>
      </c>
      <c r="B41" s="16" t="s">
        <v>379</v>
      </c>
      <c r="C41" s="30">
        <v>4992.9</v>
      </c>
      <c r="D41" s="22">
        <v>89435.15</v>
      </c>
    </row>
    <row r="42" spans="1:4" s="11" customFormat="1" ht="96" customHeight="1">
      <c r="A42" s="28" t="s">
        <v>97</v>
      </c>
      <c r="B42" s="16" t="s">
        <v>380</v>
      </c>
      <c r="C42" s="30">
        <v>1056.5</v>
      </c>
      <c r="D42" s="22">
        <f>923900.42+4959.65+7263.32</f>
        <v>936123.39</v>
      </c>
    </row>
    <row r="43" spans="1:4" s="11" customFormat="1" ht="23.25">
      <c r="A43" s="28" t="s">
        <v>98</v>
      </c>
      <c r="B43" s="29" t="s">
        <v>290</v>
      </c>
      <c r="C43" s="30">
        <f>C44+C45+C46</f>
        <v>97096.40000000001</v>
      </c>
      <c r="D43" s="22">
        <f>D44+D45</f>
        <v>54355789.63999999</v>
      </c>
    </row>
    <row r="44" spans="1:4" s="11" customFormat="1" ht="23.25">
      <c r="A44" s="28" t="s">
        <v>99</v>
      </c>
      <c r="B44" s="29" t="s">
        <v>291</v>
      </c>
      <c r="C44" s="30">
        <v>95502.8</v>
      </c>
      <c r="D44" s="22">
        <f>53059083+416555.83+298858.58-0.06</f>
        <v>53774497.349999994</v>
      </c>
    </row>
    <row r="45" spans="1:4" s="11" customFormat="1" ht="23.25">
      <c r="A45" s="28" t="s">
        <v>100</v>
      </c>
      <c r="B45" s="29" t="s">
        <v>292</v>
      </c>
      <c r="C45" s="30">
        <v>1466.8</v>
      </c>
      <c r="D45" s="22">
        <f>580610.91+621.38+60</f>
        <v>581292.29</v>
      </c>
    </row>
    <row r="46" spans="1:4" s="11" customFormat="1" ht="23.25">
      <c r="A46" s="28" t="s">
        <v>456</v>
      </c>
      <c r="B46" s="29" t="s">
        <v>457</v>
      </c>
      <c r="C46" s="30">
        <v>126.8</v>
      </c>
      <c r="D46" s="22"/>
    </row>
    <row r="47" spans="1:4" s="11" customFormat="1" ht="23.25">
      <c r="A47" s="28" t="s">
        <v>101</v>
      </c>
      <c r="B47" s="29" t="s">
        <v>293</v>
      </c>
      <c r="C47" s="30">
        <f>C48+C50</f>
        <v>67948</v>
      </c>
      <c r="D47" s="22">
        <f>D48+D50</f>
        <v>53869722.92999999</v>
      </c>
    </row>
    <row r="48" spans="1:4" s="11" customFormat="1" ht="23.25">
      <c r="A48" s="28" t="s">
        <v>102</v>
      </c>
      <c r="B48" s="29" t="s">
        <v>294</v>
      </c>
      <c r="C48" s="30">
        <f>C49</f>
        <v>6222.9</v>
      </c>
      <c r="D48" s="22">
        <f>D49</f>
        <v>2017256.7999999998</v>
      </c>
    </row>
    <row r="49" spans="1:4" s="11" customFormat="1" ht="40.5">
      <c r="A49" s="28" t="s">
        <v>103</v>
      </c>
      <c r="B49" s="29" t="s">
        <v>295</v>
      </c>
      <c r="C49" s="30">
        <v>6222.9</v>
      </c>
      <c r="D49" s="22">
        <f>1945467.39+71563.71+225.7</f>
        <v>2017256.7999999998</v>
      </c>
    </row>
    <row r="50" spans="1:4" s="11" customFormat="1" ht="23.25">
      <c r="A50" s="28" t="s">
        <v>104</v>
      </c>
      <c r="B50" s="29" t="s">
        <v>296</v>
      </c>
      <c r="C50" s="30">
        <f>C51+C53</f>
        <v>61725.1</v>
      </c>
      <c r="D50" s="22">
        <f>D51+D53</f>
        <v>51852466.129999995</v>
      </c>
    </row>
    <row r="51" spans="1:4" s="11" customFormat="1" ht="40.5">
      <c r="A51" s="28" t="s">
        <v>105</v>
      </c>
      <c r="B51" s="29" t="s">
        <v>297</v>
      </c>
      <c r="C51" s="30">
        <f>C52</f>
        <v>3677.7</v>
      </c>
      <c r="D51" s="22">
        <f>D52</f>
        <v>1246572.65</v>
      </c>
    </row>
    <row r="52" spans="1:4" s="11" customFormat="1" ht="60.75">
      <c r="A52" s="28" t="s">
        <v>106</v>
      </c>
      <c r="B52" s="29" t="s">
        <v>298</v>
      </c>
      <c r="C52" s="30">
        <v>3677.7</v>
      </c>
      <c r="D52" s="22">
        <f>1223122.49+19922.16+3528</f>
        <v>1246572.65</v>
      </c>
    </row>
    <row r="53" spans="1:4" s="11" customFormat="1" ht="40.5">
      <c r="A53" s="28" t="s">
        <v>107</v>
      </c>
      <c r="B53" s="29" t="s">
        <v>299</v>
      </c>
      <c r="C53" s="30">
        <f>C54</f>
        <v>58047.4</v>
      </c>
      <c r="D53" s="22">
        <f>D54</f>
        <v>50605893.48</v>
      </c>
    </row>
    <row r="54" spans="1:4" s="11" customFormat="1" ht="60.75">
      <c r="A54" s="28" t="s">
        <v>108</v>
      </c>
      <c r="B54" s="29" t="s">
        <v>300</v>
      </c>
      <c r="C54" s="30">
        <v>58047.4</v>
      </c>
      <c r="D54" s="22">
        <f>50346886.07+195685.61+63321.8</f>
        <v>50605893.48</v>
      </c>
    </row>
    <row r="55" spans="1:4" s="11" customFormat="1" ht="23.25">
      <c r="A55" s="28" t="s">
        <v>109</v>
      </c>
      <c r="B55" s="29" t="s">
        <v>301</v>
      </c>
      <c r="C55" s="30">
        <f>C56</f>
        <v>15109.5</v>
      </c>
      <c r="D55" s="22">
        <f>D56</f>
        <v>7131882.23</v>
      </c>
    </row>
    <row r="56" spans="1:4" s="11" customFormat="1" ht="35.25" customHeight="1">
      <c r="A56" s="28" t="s">
        <v>110</v>
      </c>
      <c r="B56" s="29" t="s">
        <v>302</v>
      </c>
      <c r="C56" s="30">
        <f>C57</f>
        <v>15109.5</v>
      </c>
      <c r="D56" s="22">
        <f>D57</f>
        <v>7131882.23</v>
      </c>
    </row>
    <row r="57" spans="1:4" s="11" customFormat="1" ht="52.5" customHeight="1">
      <c r="A57" s="28" t="s">
        <v>111</v>
      </c>
      <c r="B57" s="29" t="s">
        <v>303</v>
      </c>
      <c r="C57" s="30">
        <v>15109.5</v>
      </c>
      <c r="D57" s="22">
        <v>7131882.23</v>
      </c>
    </row>
    <row r="58" spans="1:4" s="11" customFormat="1" ht="40.5">
      <c r="A58" s="28" t="s">
        <v>112</v>
      </c>
      <c r="B58" s="29" t="s">
        <v>305</v>
      </c>
      <c r="C58" s="30">
        <f>C59+C60+C61</f>
        <v>-5.6000000000000005</v>
      </c>
      <c r="D58" s="22" t="e">
        <f>#REF!+D59+#REF!</f>
        <v>#REF!</v>
      </c>
    </row>
    <row r="59" spans="1:4" s="11" customFormat="1" ht="23.25">
      <c r="A59" s="28" t="s">
        <v>458</v>
      </c>
      <c r="B59" s="29" t="s">
        <v>460</v>
      </c>
      <c r="C59" s="30">
        <v>1.2</v>
      </c>
      <c r="D59" s="22" t="e">
        <f>D60+#REF!</f>
        <v>#REF!</v>
      </c>
    </row>
    <row r="60" spans="1:4" s="11" customFormat="1" ht="23.25">
      <c r="A60" s="28" t="s">
        <v>113</v>
      </c>
      <c r="B60" s="29" t="s">
        <v>306</v>
      </c>
      <c r="C60" s="30">
        <v>-0.1</v>
      </c>
      <c r="D60" s="22">
        <f>-95714.46+105284.92+16835.13</f>
        <v>26405.589999999993</v>
      </c>
    </row>
    <row r="61" spans="1:4" s="11" customFormat="1" ht="63.75" customHeight="1">
      <c r="A61" s="62" t="s">
        <v>459</v>
      </c>
      <c r="B61" s="61" t="s">
        <v>526</v>
      </c>
      <c r="C61" s="30">
        <v>-6.7</v>
      </c>
      <c r="D61" s="22"/>
    </row>
    <row r="62" spans="1:4" s="11" customFormat="1" ht="23.25">
      <c r="A62" s="28" t="s">
        <v>114</v>
      </c>
      <c r="B62" s="29" t="s">
        <v>344</v>
      </c>
      <c r="C62" s="30">
        <f>C63+C66+C67</f>
        <v>468.40000000000003</v>
      </c>
      <c r="D62" s="22" t="e">
        <f>D63+D66+#REF!</f>
        <v>#REF!</v>
      </c>
    </row>
    <row r="63" spans="1:4" s="11" customFormat="1" ht="23.25">
      <c r="A63" s="28" t="s">
        <v>115</v>
      </c>
      <c r="B63" s="29" t="s">
        <v>345</v>
      </c>
      <c r="C63" s="30">
        <f>C64+C65</f>
        <v>401.8</v>
      </c>
      <c r="D63" s="22">
        <f>D64+D65</f>
        <v>322154.27</v>
      </c>
    </row>
    <row r="64" spans="1:4" s="11" customFormat="1" ht="60.75">
      <c r="A64" s="28" t="s">
        <v>116</v>
      </c>
      <c r="B64" s="29" t="s">
        <v>346</v>
      </c>
      <c r="C64" s="30">
        <v>351.6</v>
      </c>
      <c r="D64" s="22">
        <v>156914.79</v>
      </c>
    </row>
    <row r="65" spans="1:4" s="11" customFormat="1" ht="40.5">
      <c r="A65" s="28" t="s">
        <v>117</v>
      </c>
      <c r="B65" s="29" t="s">
        <v>347</v>
      </c>
      <c r="C65" s="30">
        <v>50.2</v>
      </c>
      <c r="D65" s="22">
        <v>165239.48</v>
      </c>
    </row>
    <row r="66" spans="1:4" s="11" customFormat="1" ht="60.75">
      <c r="A66" s="28" t="s">
        <v>118</v>
      </c>
      <c r="B66" s="29" t="s">
        <v>348</v>
      </c>
      <c r="C66" s="30">
        <v>50.6</v>
      </c>
      <c r="D66" s="22">
        <v>505861.44</v>
      </c>
    </row>
    <row r="67" spans="1:4" s="11" customFormat="1" ht="23.25">
      <c r="A67" s="28" t="s">
        <v>461</v>
      </c>
      <c r="B67" s="29"/>
      <c r="C67" s="30">
        <v>16</v>
      </c>
      <c r="D67" s="22"/>
    </row>
    <row r="68" spans="1:4" s="10" customFormat="1" ht="23.25">
      <c r="A68" s="25" t="s">
        <v>119</v>
      </c>
      <c r="B68" s="26" t="s">
        <v>120</v>
      </c>
      <c r="C68" s="38"/>
      <c r="D68" s="21" t="e">
        <f>#REF!+D69</f>
        <v>#REF!</v>
      </c>
    </row>
    <row r="69" spans="1:4" s="11" customFormat="1" ht="23.25">
      <c r="A69" s="28" t="s">
        <v>121</v>
      </c>
      <c r="B69" s="29" t="s">
        <v>344</v>
      </c>
      <c r="C69" s="30">
        <f>C70+C73+C72</f>
        <v>1636.1000000000001</v>
      </c>
      <c r="D69" s="22">
        <f>D70</f>
        <v>9707270.75</v>
      </c>
    </row>
    <row r="70" spans="1:4" s="11" customFormat="1" ht="39.75" customHeight="1">
      <c r="A70" s="28" t="s">
        <v>122</v>
      </c>
      <c r="B70" s="29" t="s">
        <v>123</v>
      </c>
      <c r="C70" s="30">
        <f>C71</f>
        <v>95.9</v>
      </c>
      <c r="D70" s="22">
        <f>D73</f>
        <v>9707270.75</v>
      </c>
    </row>
    <row r="71" spans="1:4" s="11" customFormat="1" ht="40.5">
      <c r="A71" s="28" t="s">
        <v>381</v>
      </c>
      <c r="B71" s="16" t="s">
        <v>382</v>
      </c>
      <c r="C71" s="30">
        <v>95.9</v>
      </c>
      <c r="D71" s="22"/>
    </row>
    <row r="72" spans="1:4" s="11" customFormat="1" ht="40.5">
      <c r="A72" s="28" t="s">
        <v>398</v>
      </c>
      <c r="B72" s="29" t="s">
        <v>399</v>
      </c>
      <c r="C72" s="30">
        <v>30.3</v>
      </c>
      <c r="D72" s="22"/>
    </row>
    <row r="73" spans="1:4" s="11" customFormat="1" ht="23.25">
      <c r="A73" s="28" t="s">
        <v>124</v>
      </c>
      <c r="B73" s="29" t="s">
        <v>352</v>
      </c>
      <c r="C73" s="30">
        <f>C74</f>
        <v>1509.9</v>
      </c>
      <c r="D73" s="22">
        <f>D74</f>
        <v>9707270.75</v>
      </c>
    </row>
    <row r="74" spans="1:4" s="11" customFormat="1" ht="40.5">
      <c r="A74" s="28" t="s">
        <v>383</v>
      </c>
      <c r="B74" s="29" t="s">
        <v>353</v>
      </c>
      <c r="C74" s="30">
        <v>1509.9</v>
      </c>
      <c r="D74" s="22">
        <f>9221481.85+485788.9</f>
        <v>9707270.75</v>
      </c>
    </row>
    <row r="75" spans="1:4" s="10" customFormat="1" ht="25.5" customHeight="1">
      <c r="A75" s="25" t="s">
        <v>125</v>
      </c>
      <c r="B75" s="26" t="s">
        <v>126</v>
      </c>
      <c r="C75" s="38"/>
      <c r="D75" s="21">
        <f>D76</f>
        <v>3268821.29</v>
      </c>
    </row>
    <row r="76" spans="1:4" s="11" customFormat="1" ht="23.25">
      <c r="A76" s="28" t="s">
        <v>127</v>
      </c>
      <c r="B76" s="29" t="s">
        <v>344</v>
      </c>
      <c r="C76" s="30">
        <f>C77</f>
        <v>5087.7</v>
      </c>
      <c r="D76" s="22">
        <f>D77</f>
        <v>3268821.29</v>
      </c>
    </row>
    <row r="77" spans="1:4" s="11" customFormat="1" ht="23.25">
      <c r="A77" s="28" t="s">
        <v>128</v>
      </c>
      <c r="B77" s="29" t="s">
        <v>352</v>
      </c>
      <c r="C77" s="30">
        <f>C78</f>
        <v>5087.7</v>
      </c>
      <c r="D77" s="22">
        <f>D78</f>
        <v>3268821.29</v>
      </c>
    </row>
    <row r="78" spans="1:4" s="11" customFormat="1" ht="40.5">
      <c r="A78" s="28" t="s">
        <v>384</v>
      </c>
      <c r="B78" s="29" t="s">
        <v>353</v>
      </c>
      <c r="C78" s="30">
        <v>5087.7</v>
      </c>
      <c r="D78" s="22">
        <v>3268821.29</v>
      </c>
    </row>
    <row r="79" spans="1:4" s="11" customFormat="1" ht="23.25">
      <c r="A79" s="25" t="s">
        <v>462</v>
      </c>
      <c r="B79" s="29"/>
      <c r="C79" s="30"/>
      <c r="D79" s="22"/>
    </row>
    <row r="80" spans="1:4" s="11" customFormat="1" ht="23.25">
      <c r="A80" s="28" t="s">
        <v>463</v>
      </c>
      <c r="B80" s="29" t="s">
        <v>344</v>
      </c>
      <c r="C80" s="30">
        <f>C81</f>
        <v>10</v>
      </c>
      <c r="D80" s="22"/>
    </row>
    <row r="81" spans="1:4" s="11" customFormat="1" ht="23.25">
      <c r="A81" s="28" t="s">
        <v>464</v>
      </c>
      <c r="B81" s="29" t="s">
        <v>352</v>
      </c>
      <c r="C81" s="30">
        <f>C82</f>
        <v>10</v>
      </c>
      <c r="D81" s="22"/>
    </row>
    <row r="82" spans="1:4" s="11" customFormat="1" ht="40.5">
      <c r="A82" s="28" t="s">
        <v>465</v>
      </c>
      <c r="B82" s="29" t="s">
        <v>353</v>
      </c>
      <c r="C82" s="30">
        <v>10</v>
      </c>
      <c r="D82" s="22"/>
    </row>
    <row r="83" spans="1:4" s="11" customFormat="1" ht="23.25">
      <c r="A83" s="25" t="s">
        <v>129</v>
      </c>
      <c r="B83" s="41" t="s">
        <v>130</v>
      </c>
      <c r="C83" s="36"/>
      <c r="D83" s="22"/>
    </row>
    <row r="84" spans="1:4" s="11" customFormat="1" ht="23.25">
      <c r="A84" s="28" t="s">
        <v>131</v>
      </c>
      <c r="B84" s="29" t="s">
        <v>344</v>
      </c>
      <c r="C84" s="30">
        <f>C85</f>
        <v>134.4</v>
      </c>
      <c r="D84" s="22"/>
    </row>
    <row r="85" spans="1:4" s="11" customFormat="1" ht="23.25">
      <c r="A85" s="28" t="s">
        <v>385</v>
      </c>
      <c r="B85" s="29" t="s">
        <v>132</v>
      </c>
      <c r="C85" s="30">
        <v>134.4</v>
      </c>
      <c r="D85" s="22"/>
    </row>
    <row r="86" spans="1:4" s="11" customFormat="1" ht="23.25">
      <c r="A86" s="34" t="s">
        <v>20</v>
      </c>
      <c r="B86" s="43" t="s">
        <v>24</v>
      </c>
      <c r="C86" s="30"/>
      <c r="D86" s="22"/>
    </row>
    <row r="87" spans="1:4" s="11" customFormat="1" ht="23.25">
      <c r="A87" s="28" t="s">
        <v>21</v>
      </c>
      <c r="B87" s="29" t="s">
        <v>344</v>
      </c>
      <c r="C87" s="30">
        <f>C88</f>
        <v>87.4</v>
      </c>
      <c r="D87" s="22">
        <f>D88</f>
        <v>3268821.29</v>
      </c>
    </row>
    <row r="88" spans="1:4" s="11" customFormat="1" ht="23.25">
      <c r="A88" s="28" t="s">
        <v>22</v>
      </c>
      <c r="B88" s="29" t="s">
        <v>352</v>
      </c>
      <c r="C88" s="30">
        <f>C89</f>
        <v>87.4</v>
      </c>
      <c r="D88" s="22">
        <f>D89</f>
        <v>3268821.29</v>
      </c>
    </row>
    <row r="89" spans="1:4" s="11" customFormat="1" ht="40.5">
      <c r="A89" s="28" t="s">
        <v>23</v>
      </c>
      <c r="B89" s="29" t="s">
        <v>353</v>
      </c>
      <c r="C89" s="30">
        <v>87.4</v>
      </c>
      <c r="D89" s="22">
        <v>3268821.29</v>
      </c>
    </row>
    <row r="90" spans="1:4" s="10" customFormat="1" ht="23.25">
      <c r="A90" s="25" t="s">
        <v>133</v>
      </c>
      <c r="B90" s="41" t="s">
        <v>134</v>
      </c>
      <c r="C90" s="42"/>
      <c r="D90" s="21" t="e">
        <f>#REF!+D91</f>
        <v>#REF!</v>
      </c>
    </row>
    <row r="91" spans="1:4" s="11" customFormat="1" ht="23.25">
      <c r="A91" s="28" t="s">
        <v>135</v>
      </c>
      <c r="B91" s="29" t="s">
        <v>344</v>
      </c>
      <c r="C91" s="30">
        <f>C93+C94+C92</f>
        <v>29044.4</v>
      </c>
      <c r="D91" s="22">
        <f>D94</f>
        <v>710500</v>
      </c>
    </row>
    <row r="92" spans="1:4" s="11" customFormat="1" ht="40.5">
      <c r="A92" s="28" t="s">
        <v>466</v>
      </c>
      <c r="B92" s="29" t="s">
        <v>467</v>
      </c>
      <c r="C92" s="30">
        <v>23.5</v>
      </c>
      <c r="D92" s="22"/>
    </row>
    <row r="93" spans="1:4" s="11" customFormat="1" ht="37.5">
      <c r="A93" s="28" t="s">
        <v>386</v>
      </c>
      <c r="B93" s="17" t="s">
        <v>387</v>
      </c>
      <c r="C93" s="30">
        <v>24841.3</v>
      </c>
      <c r="D93" s="22"/>
    </row>
    <row r="94" spans="1:4" s="11" customFormat="1" ht="23.25">
      <c r="A94" s="28" t="s">
        <v>136</v>
      </c>
      <c r="B94" s="29" t="s">
        <v>352</v>
      </c>
      <c r="C94" s="30">
        <f>C95</f>
        <v>4179.6</v>
      </c>
      <c r="D94" s="22">
        <f>D95</f>
        <v>710500</v>
      </c>
    </row>
    <row r="95" spans="1:4" s="11" customFormat="1" ht="40.5">
      <c r="A95" s="28" t="s">
        <v>137</v>
      </c>
      <c r="B95" s="29" t="s">
        <v>353</v>
      </c>
      <c r="C95" s="30">
        <v>4179.6</v>
      </c>
      <c r="D95" s="22">
        <v>710500</v>
      </c>
    </row>
    <row r="96" spans="1:4" s="11" customFormat="1" ht="65.25" customHeight="1">
      <c r="A96" s="64" t="s">
        <v>388</v>
      </c>
      <c r="B96" s="63" t="s">
        <v>527</v>
      </c>
      <c r="C96" s="30"/>
      <c r="D96" s="22"/>
    </row>
    <row r="97" spans="1:4" s="11" customFormat="1" ht="23.25">
      <c r="A97" s="28" t="s">
        <v>391</v>
      </c>
      <c r="B97" s="29" t="s">
        <v>344</v>
      </c>
      <c r="C97" s="30">
        <f>C98</f>
        <v>310</v>
      </c>
      <c r="D97" s="22">
        <f>D98</f>
        <v>3268821.29</v>
      </c>
    </row>
    <row r="98" spans="1:4" s="11" customFormat="1" ht="23.25">
      <c r="A98" s="28" t="s">
        <v>390</v>
      </c>
      <c r="B98" s="29" t="s">
        <v>352</v>
      </c>
      <c r="C98" s="30">
        <f>C99</f>
        <v>310</v>
      </c>
      <c r="D98" s="22">
        <f>D99</f>
        <v>3268821.29</v>
      </c>
    </row>
    <row r="99" spans="1:4" s="11" customFormat="1" ht="40.5">
      <c r="A99" s="28" t="s">
        <v>389</v>
      </c>
      <c r="B99" s="29" t="s">
        <v>353</v>
      </c>
      <c r="C99" s="30">
        <v>310</v>
      </c>
      <c r="D99" s="22">
        <v>3268821.29</v>
      </c>
    </row>
    <row r="100" spans="1:4" s="10" customFormat="1" ht="23.25">
      <c r="A100" s="25" t="s">
        <v>138</v>
      </c>
      <c r="B100" s="26" t="s">
        <v>139</v>
      </c>
      <c r="C100" s="38"/>
      <c r="D100" s="21" t="e">
        <f>D101+#REF!+D108+#REF!+D114+D133</f>
        <v>#REF!</v>
      </c>
    </row>
    <row r="101" spans="1:4" s="11" customFormat="1" ht="23.25">
      <c r="A101" s="28" t="s">
        <v>140</v>
      </c>
      <c r="B101" s="29" t="s">
        <v>337</v>
      </c>
      <c r="C101" s="30">
        <f>C102</f>
        <v>1070.8</v>
      </c>
      <c r="D101" s="22">
        <f>D102</f>
        <v>878135.86</v>
      </c>
    </row>
    <row r="102" spans="1:4" s="11" customFormat="1" ht="23.25">
      <c r="A102" s="28" t="s">
        <v>392</v>
      </c>
      <c r="B102" s="29" t="s">
        <v>393</v>
      </c>
      <c r="C102" s="30">
        <f>103:103</f>
        <v>1070.8</v>
      </c>
      <c r="D102" s="22">
        <f>D103</f>
        <v>878135.86</v>
      </c>
    </row>
    <row r="103" spans="1:4" s="11" customFormat="1" ht="23.25">
      <c r="A103" s="28" t="s">
        <v>394</v>
      </c>
      <c r="B103" s="29" t="s">
        <v>393</v>
      </c>
      <c r="C103" s="30">
        <f>C104</f>
        <v>1070.8</v>
      </c>
      <c r="D103" s="22">
        <f>878135.86</f>
        <v>878135.86</v>
      </c>
    </row>
    <row r="104" spans="1:4" s="11" customFormat="1" ht="38.25" customHeight="1">
      <c r="A104" s="28" t="s">
        <v>396</v>
      </c>
      <c r="B104" s="29" t="s">
        <v>397</v>
      </c>
      <c r="C104" s="30">
        <v>1070.8</v>
      </c>
      <c r="D104" s="22">
        <f>878135.86</f>
        <v>878135.86</v>
      </c>
    </row>
    <row r="105" spans="1:4" s="11" customFormat="1" ht="23.25">
      <c r="A105" s="28" t="s">
        <v>141</v>
      </c>
      <c r="B105" s="29" t="s">
        <v>344</v>
      </c>
      <c r="C105" s="30">
        <f>C106</f>
        <v>21.6</v>
      </c>
      <c r="D105" s="22"/>
    </row>
    <row r="106" spans="1:4" s="11" customFormat="1" ht="23.25">
      <c r="A106" s="28" t="s">
        <v>142</v>
      </c>
      <c r="B106" s="29" t="s">
        <v>352</v>
      </c>
      <c r="C106" s="30">
        <f>C107</f>
        <v>21.6</v>
      </c>
      <c r="D106" s="22"/>
    </row>
    <row r="107" spans="1:4" s="11" customFormat="1" ht="40.5">
      <c r="A107" s="28" t="s">
        <v>143</v>
      </c>
      <c r="B107" s="29" t="s">
        <v>353</v>
      </c>
      <c r="C107" s="30">
        <v>21.6</v>
      </c>
      <c r="D107" s="22"/>
    </row>
    <row r="108" spans="1:4" s="11" customFormat="1" ht="23.25">
      <c r="A108" s="28" t="s">
        <v>144</v>
      </c>
      <c r="B108" s="29" t="s">
        <v>354</v>
      </c>
      <c r="C108" s="30">
        <f>C109</f>
        <v>0</v>
      </c>
      <c r="D108" s="22">
        <f>D109+D111</f>
        <v>507036.3</v>
      </c>
    </row>
    <row r="109" spans="1:4" s="11" customFormat="1" ht="23.25">
      <c r="A109" s="28" t="s">
        <v>145</v>
      </c>
      <c r="B109" s="29" t="s">
        <v>355</v>
      </c>
      <c r="C109" s="30">
        <f>C110</f>
        <v>0</v>
      </c>
      <c r="D109" s="22">
        <f>D110</f>
        <v>0</v>
      </c>
    </row>
    <row r="110" spans="1:4" s="11" customFormat="1" ht="23.25">
      <c r="A110" s="28" t="s">
        <v>146</v>
      </c>
      <c r="B110" s="29" t="s">
        <v>356</v>
      </c>
      <c r="C110" s="30">
        <v>0</v>
      </c>
      <c r="D110" s="22">
        <v>0</v>
      </c>
    </row>
    <row r="111" spans="1:4" s="11" customFormat="1" ht="23.25">
      <c r="A111" s="28" t="s">
        <v>147</v>
      </c>
      <c r="B111" s="29" t="s">
        <v>357</v>
      </c>
      <c r="C111" s="30">
        <v>0</v>
      </c>
      <c r="D111" s="22">
        <f>D112</f>
        <v>507036.3</v>
      </c>
    </row>
    <row r="112" spans="1:4" s="11" customFormat="1" ht="23.25">
      <c r="A112" s="28" t="s">
        <v>148</v>
      </c>
      <c r="B112" s="29" t="s">
        <v>358</v>
      </c>
      <c r="C112" s="30">
        <v>0</v>
      </c>
      <c r="D112" s="22">
        <v>507036.3</v>
      </c>
    </row>
    <row r="113" spans="1:4" s="11" customFormat="1" ht="23.25">
      <c r="A113" s="28" t="s">
        <v>149</v>
      </c>
      <c r="B113" s="29" t="s">
        <v>150</v>
      </c>
      <c r="C113" s="30">
        <f>C114+C133+C135</f>
        <v>1664118.1</v>
      </c>
      <c r="D113" s="22"/>
    </row>
    <row r="114" spans="1:4" s="11" customFormat="1" ht="23.25">
      <c r="A114" s="28" t="s">
        <v>151</v>
      </c>
      <c r="B114" s="29" t="s">
        <v>152</v>
      </c>
      <c r="C114" s="44">
        <f>C115+C118+C121+C130</f>
        <v>1659264.6</v>
      </c>
      <c r="D114" s="22" t="e">
        <f>D115+D118+D121+D130</f>
        <v>#REF!</v>
      </c>
    </row>
    <row r="115" spans="1:4" s="11" customFormat="1" ht="40.5">
      <c r="A115" s="28" t="s">
        <v>153</v>
      </c>
      <c r="B115" s="29" t="s">
        <v>283</v>
      </c>
      <c r="C115" s="30">
        <f>C116</f>
        <v>393122</v>
      </c>
      <c r="D115" s="22">
        <f>D116</f>
        <v>344398000</v>
      </c>
    </row>
    <row r="116" spans="1:4" s="11" customFormat="1" ht="23.25">
      <c r="A116" s="28" t="s">
        <v>154</v>
      </c>
      <c r="B116" s="29" t="s">
        <v>361</v>
      </c>
      <c r="C116" s="30">
        <f>C117</f>
        <v>393122</v>
      </c>
      <c r="D116" s="22">
        <f>D117</f>
        <v>344398000</v>
      </c>
    </row>
    <row r="117" spans="1:4" s="11" customFormat="1" ht="23.25">
      <c r="A117" s="28" t="s">
        <v>155</v>
      </c>
      <c r="B117" s="29" t="s">
        <v>395</v>
      </c>
      <c r="C117" s="30">
        <v>393122</v>
      </c>
      <c r="D117" s="22">
        <v>344398000</v>
      </c>
    </row>
    <row r="118" spans="1:4" s="11" customFormat="1" ht="40.5">
      <c r="A118" s="28" t="s">
        <v>156</v>
      </c>
      <c r="B118" s="29" t="s">
        <v>282</v>
      </c>
      <c r="C118" s="30">
        <f>C119</f>
        <v>57934</v>
      </c>
      <c r="D118" s="22" t="e">
        <f>#REF!+#REF!+#REF!+#REF!+#REF!+#REF!+#REF!+#REF!+D119</f>
        <v>#REF!</v>
      </c>
    </row>
    <row r="119" spans="1:4" s="11" customFormat="1" ht="23.25">
      <c r="A119" s="28" t="s">
        <v>157</v>
      </c>
      <c r="B119" s="29" t="s">
        <v>27</v>
      </c>
      <c r="C119" s="30">
        <f>C120</f>
        <v>57934</v>
      </c>
      <c r="D119" s="22">
        <f>D120</f>
        <v>180036687.52</v>
      </c>
    </row>
    <row r="120" spans="1:4" s="11" customFormat="1" ht="23.25">
      <c r="A120" s="28" t="s">
        <v>158</v>
      </c>
      <c r="B120" s="29" t="s">
        <v>28</v>
      </c>
      <c r="C120" s="30">
        <v>57934</v>
      </c>
      <c r="D120" s="22">
        <v>180036687.52</v>
      </c>
    </row>
    <row r="121" spans="1:4" s="11" customFormat="1" ht="40.5">
      <c r="A121" s="28" t="s">
        <v>159</v>
      </c>
      <c r="B121" s="29" t="s">
        <v>281</v>
      </c>
      <c r="C121" s="30">
        <f>C122+C124+C126+C128</f>
        <v>1170331.5</v>
      </c>
      <c r="D121" s="22" t="e">
        <f>D122+#REF!+#REF!+#REF!+#REF!+#REF!+D124+D126+#REF!+#REF!+#REF!+D128+#REF!+#REF!+#REF!</f>
        <v>#REF!</v>
      </c>
    </row>
    <row r="122" spans="1:4" s="11" customFormat="1" ht="23.25">
      <c r="A122" s="28" t="s">
        <v>160</v>
      </c>
      <c r="B122" s="29" t="s">
        <v>29</v>
      </c>
      <c r="C122" s="30">
        <f>C123</f>
        <v>84249.6</v>
      </c>
      <c r="D122" s="22">
        <f>D123</f>
        <v>54817300</v>
      </c>
    </row>
    <row r="123" spans="1:4" s="11" customFormat="1" ht="40.5">
      <c r="A123" s="28" t="s">
        <v>161</v>
      </c>
      <c r="B123" s="29" t="s">
        <v>30</v>
      </c>
      <c r="C123" s="30">
        <v>84249.6</v>
      </c>
      <c r="D123" s="22">
        <v>54817300</v>
      </c>
    </row>
    <row r="124" spans="1:4" s="11" customFormat="1" ht="40.5">
      <c r="A124" s="28" t="s">
        <v>162</v>
      </c>
      <c r="B124" s="29" t="s">
        <v>33</v>
      </c>
      <c r="C124" s="30">
        <f>C125</f>
        <v>5636.9</v>
      </c>
      <c r="D124" s="22">
        <f>D125</f>
        <v>3007966.71</v>
      </c>
    </row>
    <row r="125" spans="1:4" s="11" customFormat="1" ht="40.5">
      <c r="A125" s="28" t="s">
        <v>163</v>
      </c>
      <c r="B125" s="29" t="s">
        <v>34</v>
      </c>
      <c r="C125" s="30">
        <v>5636.9</v>
      </c>
      <c r="D125" s="22">
        <v>3007966.71</v>
      </c>
    </row>
    <row r="126" spans="1:4" s="11" customFormat="1" ht="40.5">
      <c r="A126" s="28" t="s">
        <v>164</v>
      </c>
      <c r="B126" s="29" t="s">
        <v>35</v>
      </c>
      <c r="C126" s="30">
        <f>C127</f>
        <v>1804</v>
      </c>
      <c r="D126" s="22">
        <f>D127</f>
        <v>967000</v>
      </c>
    </row>
    <row r="127" spans="1:4" s="11" customFormat="1" ht="40.5">
      <c r="A127" s="28" t="s">
        <v>165</v>
      </c>
      <c r="B127" s="29" t="s">
        <v>36</v>
      </c>
      <c r="C127" s="30">
        <v>1804</v>
      </c>
      <c r="D127" s="22">
        <v>967000</v>
      </c>
    </row>
    <row r="128" spans="1:4" s="11" customFormat="1" ht="41.25" customHeight="1">
      <c r="A128" s="28" t="s">
        <v>166</v>
      </c>
      <c r="B128" s="29" t="s">
        <v>42</v>
      </c>
      <c r="C128" s="30">
        <f>C129</f>
        <v>1078641</v>
      </c>
      <c r="D128" s="22">
        <f>D129</f>
        <v>612940179.57</v>
      </c>
    </row>
    <row r="129" spans="1:4" s="11" customFormat="1" ht="40.5">
      <c r="A129" s="28" t="s">
        <v>167</v>
      </c>
      <c r="B129" s="29" t="s">
        <v>43</v>
      </c>
      <c r="C129" s="30">
        <v>1078641</v>
      </c>
      <c r="D129" s="22">
        <v>612940179.57</v>
      </c>
    </row>
    <row r="130" spans="1:4" s="11" customFormat="1" ht="23.25">
      <c r="A130" s="28" t="s">
        <v>168</v>
      </c>
      <c r="B130" s="29" t="s">
        <v>196</v>
      </c>
      <c r="C130" s="45">
        <f>C131</f>
        <v>37877.1</v>
      </c>
      <c r="D130" s="22" t="e">
        <f>#REF!+D131</f>
        <v>#REF!</v>
      </c>
    </row>
    <row r="131" spans="1:4" s="11" customFormat="1" ht="23.25">
      <c r="A131" s="28" t="s">
        <v>169</v>
      </c>
      <c r="B131" s="29" t="s">
        <v>49</v>
      </c>
      <c r="C131" s="45">
        <f>C132</f>
        <v>37877.1</v>
      </c>
      <c r="D131" s="22">
        <f>D132</f>
        <v>6605408.76</v>
      </c>
    </row>
    <row r="132" spans="1:4" s="11" customFormat="1" ht="23.25">
      <c r="A132" s="28" t="s">
        <v>170</v>
      </c>
      <c r="B132" s="29" t="s">
        <v>50</v>
      </c>
      <c r="C132" s="45">
        <v>37877.1</v>
      </c>
      <c r="D132" s="22">
        <v>6605408.76</v>
      </c>
    </row>
    <row r="133" spans="1:4" s="11" customFormat="1" ht="23.25">
      <c r="A133" s="28" t="s">
        <v>171</v>
      </c>
      <c r="B133" s="29" t="s">
        <v>51</v>
      </c>
      <c r="C133" s="30">
        <f>C134</f>
        <v>6129.8</v>
      </c>
      <c r="D133" s="22">
        <f>D134</f>
        <v>1167388.4</v>
      </c>
    </row>
    <row r="134" spans="1:4" s="11" customFormat="1" ht="23.25">
      <c r="A134" s="28" t="s">
        <v>525</v>
      </c>
      <c r="B134" s="29" t="s">
        <v>52</v>
      </c>
      <c r="C134" s="30">
        <v>6129.8</v>
      </c>
      <c r="D134" s="22">
        <v>1167388.4</v>
      </c>
    </row>
    <row r="135" spans="1:4" s="11" customFormat="1" ht="23.25">
      <c r="A135" s="28" t="s">
        <v>310</v>
      </c>
      <c r="B135" s="29" t="s">
        <v>359</v>
      </c>
      <c r="C135" s="30">
        <f>C136</f>
        <v>-1276.3</v>
      </c>
      <c r="D135" s="22"/>
    </row>
    <row r="136" spans="1:4" s="11" customFormat="1" ht="23.25">
      <c r="A136" s="28" t="s">
        <v>311</v>
      </c>
      <c r="B136" s="29" t="s">
        <v>360</v>
      </c>
      <c r="C136" s="30">
        <v>-1276.3</v>
      </c>
      <c r="D136" s="22"/>
    </row>
    <row r="137" spans="1:4" s="10" customFormat="1" ht="46.5">
      <c r="A137" s="25" t="s">
        <v>172</v>
      </c>
      <c r="B137" s="26" t="s">
        <v>173</v>
      </c>
      <c r="C137" s="31"/>
      <c r="D137" s="21" t="e">
        <f>#REF!+D138</f>
        <v>#REF!</v>
      </c>
    </row>
    <row r="138" spans="1:4" s="11" customFormat="1" ht="23.25">
      <c r="A138" s="28" t="s">
        <v>174</v>
      </c>
      <c r="B138" s="29" t="s">
        <v>344</v>
      </c>
      <c r="C138" s="30">
        <f>C139</f>
        <v>32</v>
      </c>
      <c r="D138" s="22">
        <f>D139</f>
        <v>14000</v>
      </c>
    </row>
    <row r="139" spans="1:4" s="11" customFormat="1" ht="23.25">
      <c r="A139" s="28" t="s">
        <v>175</v>
      </c>
      <c r="B139" s="29" t="s">
        <v>352</v>
      </c>
      <c r="C139" s="30">
        <f>C140</f>
        <v>32</v>
      </c>
      <c r="D139" s="22">
        <f>D140</f>
        <v>14000</v>
      </c>
    </row>
    <row r="140" spans="1:4" s="11" customFormat="1" ht="40.5">
      <c r="A140" s="28" t="s">
        <v>176</v>
      </c>
      <c r="B140" s="29" t="s">
        <v>353</v>
      </c>
      <c r="C140" s="30">
        <v>32</v>
      </c>
      <c r="D140" s="22">
        <v>14000</v>
      </c>
    </row>
    <row r="141" spans="1:4" s="10" customFormat="1" ht="23.25">
      <c r="A141" s="25" t="s">
        <v>177</v>
      </c>
      <c r="B141" s="26" t="s">
        <v>178</v>
      </c>
      <c r="C141" s="42"/>
      <c r="D141" s="21">
        <f>D142</f>
        <v>271700</v>
      </c>
    </row>
    <row r="142" spans="1:4" s="11" customFormat="1" ht="23.25">
      <c r="A142" s="28" t="s">
        <v>179</v>
      </c>
      <c r="B142" s="29" t="s">
        <v>344</v>
      </c>
      <c r="C142" s="30">
        <f>C143</f>
        <v>430</v>
      </c>
      <c r="D142" s="22">
        <f>D143</f>
        <v>271700</v>
      </c>
    </row>
    <row r="143" spans="1:4" s="11" customFormat="1" ht="23.25">
      <c r="A143" s="28" t="s">
        <v>180</v>
      </c>
      <c r="B143" s="29" t="s">
        <v>352</v>
      </c>
      <c r="C143" s="30">
        <f>C144</f>
        <v>430</v>
      </c>
      <c r="D143" s="22">
        <f>D144</f>
        <v>271700</v>
      </c>
    </row>
    <row r="144" spans="1:4" s="11" customFormat="1" ht="40.5">
      <c r="A144" s="28" t="s">
        <v>181</v>
      </c>
      <c r="B144" s="29" t="s">
        <v>353</v>
      </c>
      <c r="C144" s="30">
        <v>430</v>
      </c>
      <c r="D144" s="22">
        <v>271700</v>
      </c>
    </row>
    <row r="145" spans="1:4" s="10" customFormat="1" ht="23.25">
      <c r="A145" s="25" t="s">
        <v>182</v>
      </c>
      <c r="B145" s="46" t="s">
        <v>183</v>
      </c>
      <c r="C145" s="38"/>
      <c r="D145" s="21" t="e">
        <f>D153</f>
        <v>#REF!</v>
      </c>
    </row>
    <row r="146" spans="1:4" s="10" customFormat="1" ht="23.25">
      <c r="A146" s="28" t="s">
        <v>400</v>
      </c>
      <c r="B146" s="29" t="s">
        <v>301</v>
      </c>
      <c r="C146" s="30">
        <f>C147</f>
        <v>139</v>
      </c>
      <c r="D146" s="21"/>
    </row>
    <row r="147" spans="1:4" s="10" customFormat="1" ht="43.5" customHeight="1">
      <c r="A147" s="28" t="s">
        <v>401</v>
      </c>
      <c r="B147" s="29" t="s">
        <v>304</v>
      </c>
      <c r="C147" s="30">
        <f>C148+C149</f>
        <v>139</v>
      </c>
      <c r="D147" s="21"/>
    </row>
    <row r="148" spans="1:4" s="10" customFormat="1" ht="47.25" customHeight="1">
      <c r="A148" s="28" t="s">
        <v>470</v>
      </c>
      <c r="B148" s="29" t="s">
        <v>468</v>
      </c>
      <c r="C148" s="30">
        <v>9</v>
      </c>
      <c r="D148" s="21"/>
    </row>
    <row r="149" spans="1:4" s="10" customFormat="1" ht="83.25" customHeight="1">
      <c r="A149" s="28" t="s">
        <v>471</v>
      </c>
      <c r="B149" s="29" t="s">
        <v>469</v>
      </c>
      <c r="C149" s="30">
        <v>130</v>
      </c>
      <c r="D149" s="21"/>
    </row>
    <row r="150" spans="1:4" s="11" customFormat="1" ht="23.25">
      <c r="A150" s="28" t="s">
        <v>472</v>
      </c>
      <c r="B150" s="29" t="s">
        <v>337</v>
      </c>
      <c r="C150" s="30">
        <f>C151</f>
        <v>621.7</v>
      </c>
      <c r="D150" s="22">
        <f>D151</f>
        <v>878135.86</v>
      </c>
    </row>
    <row r="151" spans="1:4" s="11" customFormat="1" ht="23.25">
      <c r="A151" s="28" t="s">
        <v>473</v>
      </c>
      <c r="B151" s="29" t="s">
        <v>393</v>
      </c>
      <c r="C151" s="30">
        <f>C152</f>
        <v>621.7</v>
      </c>
      <c r="D151" s="22">
        <f>D152</f>
        <v>878135.86</v>
      </c>
    </row>
    <row r="152" spans="1:4" s="11" customFormat="1" ht="57" customHeight="1">
      <c r="A152" s="28" t="s">
        <v>474</v>
      </c>
      <c r="B152" s="29" t="s">
        <v>475</v>
      </c>
      <c r="C152" s="30">
        <v>621.7</v>
      </c>
      <c r="D152" s="22">
        <f>878135.86</f>
        <v>878135.86</v>
      </c>
    </row>
    <row r="153" spans="1:4" s="11" customFormat="1" ht="23.25">
      <c r="A153" s="28" t="s">
        <v>184</v>
      </c>
      <c r="B153" s="29" t="s">
        <v>344</v>
      </c>
      <c r="C153" s="30">
        <f>C158+C154+C156</f>
        <v>2763.8</v>
      </c>
      <c r="D153" s="22" t="e">
        <f>D158</f>
        <v>#REF!</v>
      </c>
    </row>
    <row r="154" spans="1:4" s="11" customFormat="1" ht="23.25">
      <c r="A154" s="28" t="s">
        <v>476</v>
      </c>
      <c r="B154" s="29" t="s">
        <v>478</v>
      </c>
      <c r="C154" s="30">
        <f>C155</f>
        <v>90.4</v>
      </c>
      <c r="D154" s="22"/>
    </row>
    <row r="155" spans="1:4" s="11" customFormat="1" ht="60.75">
      <c r="A155" s="28" t="s">
        <v>477</v>
      </c>
      <c r="B155" s="29" t="s">
        <v>479</v>
      </c>
      <c r="C155" s="30">
        <v>90.4</v>
      </c>
      <c r="D155" s="22"/>
    </row>
    <row r="156" spans="1:4" s="11" customFormat="1" ht="40.5">
      <c r="A156" s="28" t="s">
        <v>480</v>
      </c>
      <c r="B156" s="29" t="s">
        <v>482</v>
      </c>
      <c r="C156" s="30">
        <f>C157</f>
        <v>305.1</v>
      </c>
      <c r="D156" s="22"/>
    </row>
    <row r="157" spans="1:4" s="11" customFormat="1" ht="40.5">
      <c r="A157" s="28" t="s">
        <v>481</v>
      </c>
      <c r="B157" s="29" t="s">
        <v>483</v>
      </c>
      <c r="C157" s="30">
        <v>305.1</v>
      </c>
      <c r="D157" s="22"/>
    </row>
    <row r="158" spans="1:4" s="11" customFormat="1" ht="23.25">
      <c r="A158" s="28" t="s">
        <v>185</v>
      </c>
      <c r="B158" s="29" t="s">
        <v>352</v>
      </c>
      <c r="C158" s="30">
        <f>C159+C160</f>
        <v>2368.3</v>
      </c>
      <c r="D158" s="22" t="e">
        <f>#REF!</f>
        <v>#REF!</v>
      </c>
    </row>
    <row r="159" spans="1:4" s="11" customFormat="1" ht="40.5">
      <c r="A159" s="28" t="s">
        <v>402</v>
      </c>
      <c r="B159" s="29" t="s">
        <v>353</v>
      </c>
      <c r="C159" s="30">
        <v>63.4</v>
      </c>
      <c r="D159" s="22">
        <v>228959.95</v>
      </c>
    </row>
    <row r="160" spans="1:4" s="11" customFormat="1" ht="40.5">
      <c r="A160" s="28" t="s">
        <v>403</v>
      </c>
      <c r="B160" s="29" t="s">
        <v>353</v>
      </c>
      <c r="C160" s="30">
        <v>2304.9</v>
      </c>
      <c r="D160" s="22">
        <v>228959.95</v>
      </c>
    </row>
    <row r="161" spans="1:4" s="11" customFormat="1" ht="23.25">
      <c r="A161" s="28" t="s">
        <v>186</v>
      </c>
      <c r="B161" s="29" t="s">
        <v>150</v>
      </c>
      <c r="C161" s="30">
        <f>C162+C186</f>
        <v>461372.5</v>
      </c>
      <c r="D161" s="22"/>
    </row>
    <row r="162" spans="1:4" s="11" customFormat="1" ht="23.25">
      <c r="A162" s="28" t="s">
        <v>187</v>
      </c>
      <c r="B162" s="29" t="s">
        <v>152</v>
      </c>
      <c r="C162" s="30">
        <f>C163+C176+C183</f>
        <v>461372.6</v>
      </c>
      <c r="D162" s="22"/>
    </row>
    <row r="163" spans="1:4" s="11" customFormat="1" ht="40.5">
      <c r="A163" s="28" t="s">
        <v>315</v>
      </c>
      <c r="B163" s="29" t="s">
        <v>282</v>
      </c>
      <c r="C163" s="30">
        <f>C165+C168+C171+C164+C174+C175+C167</f>
        <v>320707.8</v>
      </c>
      <c r="D163" s="22"/>
    </row>
    <row r="164" spans="1:4" s="11" customFormat="1" ht="42.75" customHeight="1">
      <c r="A164" s="28" t="s">
        <v>484</v>
      </c>
      <c r="B164" s="29" t="s">
        <v>485</v>
      </c>
      <c r="C164" s="30">
        <v>8421</v>
      </c>
      <c r="D164" s="22"/>
    </row>
    <row r="165" spans="1:4" s="11" customFormat="1" ht="60.75">
      <c r="A165" s="28" t="s">
        <v>188</v>
      </c>
      <c r="B165" s="39" t="s">
        <v>25</v>
      </c>
      <c r="C165" s="30">
        <f>C166</f>
        <v>71724.9</v>
      </c>
      <c r="D165" s="22"/>
    </row>
    <row r="166" spans="1:4" s="11" customFormat="1" ht="40.5">
      <c r="A166" s="28" t="s">
        <v>189</v>
      </c>
      <c r="B166" s="39" t="s">
        <v>190</v>
      </c>
      <c r="C166" s="30">
        <v>71724.9</v>
      </c>
      <c r="D166" s="22"/>
    </row>
    <row r="167" spans="1:4" s="11" customFormat="1" ht="50.25" customHeight="1">
      <c r="A167" s="28" t="s">
        <v>490</v>
      </c>
      <c r="B167" s="39" t="s">
        <v>491</v>
      </c>
      <c r="C167" s="30">
        <v>3984.6</v>
      </c>
      <c r="D167" s="22"/>
    </row>
    <row r="168" spans="1:4" s="11" customFormat="1" ht="65.25" customHeight="1">
      <c r="A168" s="28" t="s">
        <v>312</v>
      </c>
      <c r="B168" s="47" t="s">
        <v>89</v>
      </c>
      <c r="C168" s="30">
        <f>C169+C170</f>
        <v>102042</v>
      </c>
      <c r="D168" s="22"/>
    </row>
    <row r="169" spans="1:4" s="11" customFormat="1" ht="68.25" customHeight="1">
      <c r="A169" s="28" t="s">
        <v>86</v>
      </c>
      <c r="B169" s="39" t="s">
        <v>88</v>
      </c>
      <c r="C169" s="30">
        <v>10562</v>
      </c>
      <c r="D169" s="22"/>
    </row>
    <row r="170" spans="1:4" s="11" customFormat="1" ht="66.75" customHeight="1">
      <c r="A170" s="28" t="s">
        <v>85</v>
      </c>
      <c r="B170" s="39" t="s">
        <v>87</v>
      </c>
      <c r="C170" s="30">
        <v>91480</v>
      </c>
      <c r="D170" s="22"/>
    </row>
    <row r="171" spans="1:4" s="11" customFormat="1" ht="65.25" customHeight="1">
      <c r="A171" s="28" t="s">
        <v>313</v>
      </c>
      <c r="B171" s="39" t="s">
        <v>26</v>
      </c>
      <c r="C171" s="30">
        <f>C172+C173</f>
        <v>16120.7</v>
      </c>
      <c r="D171" s="22"/>
    </row>
    <row r="172" spans="1:4" s="11" customFormat="1" ht="42.75" customHeight="1">
      <c r="A172" s="28" t="s">
        <v>90</v>
      </c>
      <c r="B172" s="39" t="s">
        <v>92</v>
      </c>
      <c r="C172" s="30">
        <v>11306</v>
      </c>
      <c r="D172" s="22"/>
    </row>
    <row r="173" spans="1:4" s="11" customFormat="1" ht="44.25" customHeight="1">
      <c r="A173" s="28" t="s">
        <v>91</v>
      </c>
      <c r="B173" s="39" t="s">
        <v>93</v>
      </c>
      <c r="C173" s="30">
        <v>4814.7</v>
      </c>
      <c r="D173" s="22"/>
    </row>
    <row r="174" spans="1:4" s="11" customFormat="1" ht="44.25" customHeight="1">
      <c r="A174" s="28" t="s">
        <v>486</v>
      </c>
      <c r="B174" s="39" t="s">
        <v>488</v>
      </c>
      <c r="C174" s="30">
        <v>78268.6</v>
      </c>
      <c r="D174" s="22"/>
    </row>
    <row r="175" spans="1:4" s="11" customFormat="1" ht="44.25" customHeight="1">
      <c r="A175" s="28" t="s">
        <v>487</v>
      </c>
      <c r="B175" s="39" t="s">
        <v>489</v>
      </c>
      <c r="C175" s="30">
        <v>40146</v>
      </c>
      <c r="D175" s="22"/>
    </row>
    <row r="176" spans="1:4" s="11" customFormat="1" ht="40.5">
      <c r="A176" s="28" t="s">
        <v>314</v>
      </c>
      <c r="B176" s="29" t="s">
        <v>281</v>
      </c>
      <c r="C176" s="30">
        <f>C177+C179+C181</f>
        <v>24163.8</v>
      </c>
      <c r="D176" s="22"/>
    </row>
    <row r="177" spans="1:4" s="11" customFormat="1" ht="42.75" customHeight="1">
      <c r="A177" s="28" t="s">
        <v>316</v>
      </c>
      <c r="B177" s="29" t="s">
        <v>42</v>
      </c>
      <c r="C177" s="30">
        <f>C178</f>
        <v>1253.4</v>
      </c>
      <c r="D177" s="22"/>
    </row>
    <row r="178" spans="1:4" s="11" customFormat="1" ht="40.5">
      <c r="A178" s="28" t="s">
        <v>317</v>
      </c>
      <c r="B178" s="29" t="s">
        <v>43</v>
      </c>
      <c r="C178" s="30">
        <v>1253.4</v>
      </c>
      <c r="D178" s="22"/>
    </row>
    <row r="179" spans="1:4" s="11" customFormat="1" ht="81">
      <c r="A179" s="28" t="s">
        <v>191</v>
      </c>
      <c r="B179" s="39" t="s">
        <v>192</v>
      </c>
      <c r="C179" s="30">
        <f>C180</f>
        <v>22377.6</v>
      </c>
      <c r="D179" s="22"/>
    </row>
    <row r="180" spans="1:4" s="11" customFormat="1" ht="87" customHeight="1">
      <c r="A180" s="28" t="s">
        <v>193</v>
      </c>
      <c r="B180" s="39" t="s">
        <v>194</v>
      </c>
      <c r="C180" s="30">
        <v>22377.6</v>
      </c>
      <c r="D180" s="22"/>
    </row>
    <row r="181" spans="1:4" s="11" customFormat="1" ht="67.5" customHeight="1">
      <c r="A181" s="28" t="s">
        <v>494</v>
      </c>
      <c r="B181" s="39" t="s">
        <v>493</v>
      </c>
      <c r="C181" s="30">
        <v>532.8</v>
      </c>
      <c r="D181" s="22"/>
    </row>
    <row r="182" spans="1:4" s="11" customFormat="1" ht="67.5" customHeight="1">
      <c r="A182" s="28" t="s">
        <v>492</v>
      </c>
      <c r="B182" s="39" t="s">
        <v>495</v>
      </c>
      <c r="C182" s="30">
        <v>532.8</v>
      </c>
      <c r="D182" s="22"/>
    </row>
    <row r="183" spans="1:4" s="11" customFormat="1" ht="23.25">
      <c r="A183" s="28" t="s">
        <v>195</v>
      </c>
      <c r="B183" s="29" t="s">
        <v>196</v>
      </c>
      <c r="C183" s="30">
        <f>C184</f>
        <v>116501</v>
      </c>
      <c r="D183" s="22"/>
    </row>
    <row r="184" spans="1:4" s="11" customFormat="1" ht="40.5">
      <c r="A184" s="28" t="s">
        <v>197</v>
      </c>
      <c r="B184" s="39" t="s">
        <v>47</v>
      </c>
      <c r="C184" s="30">
        <f>C185</f>
        <v>116501</v>
      </c>
      <c r="D184" s="22"/>
    </row>
    <row r="185" spans="1:4" s="11" customFormat="1" ht="40.5">
      <c r="A185" s="28" t="s">
        <v>198</v>
      </c>
      <c r="B185" s="39" t="s">
        <v>48</v>
      </c>
      <c r="C185" s="30">
        <v>116501</v>
      </c>
      <c r="D185" s="22"/>
    </row>
    <row r="186" spans="1:4" s="11" customFormat="1" ht="27" customHeight="1">
      <c r="A186" s="28" t="s">
        <v>318</v>
      </c>
      <c r="B186" s="29" t="s">
        <v>359</v>
      </c>
      <c r="C186" s="30">
        <f>C187</f>
        <v>-0.1</v>
      </c>
      <c r="D186" s="22"/>
    </row>
    <row r="187" spans="1:4" s="11" customFormat="1" ht="28.5" customHeight="1">
      <c r="A187" s="28" t="s">
        <v>319</v>
      </c>
      <c r="B187" s="29" t="s">
        <v>360</v>
      </c>
      <c r="C187" s="30">
        <v>-0.1</v>
      </c>
      <c r="D187" s="22"/>
    </row>
    <row r="188" spans="1:4" s="12" customFormat="1" ht="46.5">
      <c r="A188" s="49" t="s">
        <v>199</v>
      </c>
      <c r="B188" s="50" t="s">
        <v>200</v>
      </c>
      <c r="C188" s="38"/>
      <c r="D188" s="21">
        <f>D189+D198+D203+D215</f>
        <v>302716162.57</v>
      </c>
    </row>
    <row r="189" spans="1:4" s="11" customFormat="1" ht="40.5">
      <c r="A189" s="28" t="s">
        <v>201</v>
      </c>
      <c r="B189" s="29" t="s">
        <v>307</v>
      </c>
      <c r="C189" s="30">
        <f>C190+C193+C195</f>
        <v>406252.9</v>
      </c>
      <c r="D189" s="22">
        <f>D190+D195</f>
        <v>213101406.26000002</v>
      </c>
    </row>
    <row r="190" spans="1:4" s="11" customFormat="1" ht="60.75">
      <c r="A190" s="28" t="s">
        <v>202</v>
      </c>
      <c r="B190" s="29" t="s">
        <v>308</v>
      </c>
      <c r="C190" s="30">
        <f>C191</f>
        <v>388949.8</v>
      </c>
      <c r="D190" s="22">
        <f>D191+D193</f>
        <v>213096593.46</v>
      </c>
    </row>
    <row r="191" spans="1:4" s="11" customFormat="1" ht="60.75">
      <c r="A191" s="28" t="s">
        <v>203</v>
      </c>
      <c r="B191" s="29" t="s">
        <v>309</v>
      </c>
      <c r="C191" s="30">
        <f>C192</f>
        <v>388949.8</v>
      </c>
      <c r="D191" s="22">
        <f>D192</f>
        <v>195236539.4</v>
      </c>
    </row>
    <row r="192" spans="1:4" s="11" customFormat="1" ht="60.75">
      <c r="A192" s="28" t="s">
        <v>404</v>
      </c>
      <c r="B192" s="29" t="s">
        <v>331</v>
      </c>
      <c r="C192" s="30">
        <v>388949.8</v>
      </c>
      <c r="D192" s="22">
        <v>195236539.4</v>
      </c>
    </row>
    <row r="193" spans="1:4" s="11" customFormat="1" ht="60.75">
      <c r="A193" s="28" t="s">
        <v>204</v>
      </c>
      <c r="B193" s="29" t="s">
        <v>332</v>
      </c>
      <c r="C193" s="30">
        <f>C194</f>
        <v>15719.9</v>
      </c>
      <c r="D193" s="22">
        <f>D194</f>
        <v>17860054.06</v>
      </c>
    </row>
    <row r="194" spans="1:4" s="11" customFormat="1" ht="60.75">
      <c r="A194" s="28" t="s">
        <v>205</v>
      </c>
      <c r="B194" s="29" t="s">
        <v>333</v>
      </c>
      <c r="C194" s="30">
        <v>15719.9</v>
      </c>
      <c r="D194" s="22">
        <v>17860054.06</v>
      </c>
    </row>
    <row r="195" spans="1:4" s="11" customFormat="1" ht="60.75">
      <c r="A195" s="28" t="s">
        <v>206</v>
      </c>
      <c r="B195" s="29" t="s">
        <v>334</v>
      </c>
      <c r="C195" s="30">
        <f>C196</f>
        <v>1583.2</v>
      </c>
      <c r="D195" s="22">
        <f>D196</f>
        <v>4812.8</v>
      </c>
    </row>
    <row r="196" spans="1:4" s="11" customFormat="1" ht="60.75">
      <c r="A196" s="28" t="s">
        <v>207</v>
      </c>
      <c r="B196" s="29" t="s">
        <v>335</v>
      </c>
      <c r="C196" s="30">
        <f>C197</f>
        <v>1583.2</v>
      </c>
      <c r="D196" s="22">
        <f>D197</f>
        <v>4812.8</v>
      </c>
    </row>
    <row r="197" spans="1:4" s="11" customFormat="1" ht="60.75">
      <c r="A197" s="28" t="s">
        <v>208</v>
      </c>
      <c r="B197" s="29" t="s">
        <v>336</v>
      </c>
      <c r="C197" s="30">
        <v>1583.2</v>
      </c>
      <c r="D197" s="22">
        <v>4812.8</v>
      </c>
    </row>
    <row r="198" spans="1:4" s="11" customFormat="1" ht="23.25">
      <c r="A198" s="28" t="s">
        <v>209</v>
      </c>
      <c r="B198" s="29" t="s">
        <v>337</v>
      </c>
      <c r="C198" s="30">
        <f>C199+C201</f>
        <v>1597.2</v>
      </c>
      <c r="D198" s="22">
        <f>D199</f>
        <v>14500</v>
      </c>
    </row>
    <row r="199" spans="1:4" s="11" customFormat="1" ht="23.25">
      <c r="A199" s="28" t="s">
        <v>405</v>
      </c>
      <c r="B199" s="29" t="s">
        <v>408</v>
      </c>
      <c r="C199" s="30">
        <f>C200</f>
        <v>1506.8</v>
      </c>
      <c r="D199" s="22">
        <f>D200</f>
        <v>14500</v>
      </c>
    </row>
    <row r="200" spans="1:4" s="11" customFormat="1" ht="36">
      <c r="A200" s="28" t="s">
        <v>406</v>
      </c>
      <c r="B200" s="18" t="s">
        <v>407</v>
      </c>
      <c r="C200" s="30">
        <v>1506.8</v>
      </c>
      <c r="D200" s="22">
        <v>14500</v>
      </c>
    </row>
    <row r="201" spans="1:4" s="11" customFormat="1" ht="23.25">
      <c r="A201" s="28" t="s">
        <v>412</v>
      </c>
      <c r="B201" s="18" t="s">
        <v>410</v>
      </c>
      <c r="C201" s="30">
        <f>C202</f>
        <v>90.4</v>
      </c>
      <c r="D201" s="22">
        <v>14500</v>
      </c>
    </row>
    <row r="202" spans="1:4" s="11" customFormat="1" ht="23.25">
      <c r="A202" s="28" t="s">
        <v>409</v>
      </c>
      <c r="B202" s="18" t="s">
        <v>411</v>
      </c>
      <c r="C202" s="30">
        <v>90.4</v>
      </c>
      <c r="D202" s="22">
        <v>14500</v>
      </c>
    </row>
    <row r="203" spans="1:4" s="11" customFormat="1" ht="23.25">
      <c r="A203" s="28" t="s">
        <v>210</v>
      </c>
      <c r="B203" s="29" t="s">
        <v>338</v>
      </c>
      <c r="C203" s="30">
        <f>C204+C206+C209</f>
        <v>32063.5</v>
      </c>
      <c r="D203" s="22">
        <f>D204+D206+D209</f>
        <v>89592246.05</v>
      </c>
    </row>
    <row r="204" spans="1:4" s="11" customFormat="1" ht="23.25">
      <c r="A204" s="28" t="s">
        <v>211</v>
      </c>
      <c r="B204" s="29" t="s">
        <v>339</v>
      </c>
      <c r="C204" s="30">
        <f>C205</f>
        <v>1044.4</v>
      </c>
      <c r="D204" s="22">
        <f>D205</f>
        <v>2547431</v>
      </c>
    </row>
    <row r="205" spans="1:4" s="11" customFormat="1" ht="23.25">
      <c r="A205" s="28" t="s">
        <v>212</v>
      </c>
      <c r="B205" s="29" t="s">
        <v>340</v>
      </c>
      <c r="C205" s="30">
        <v>1044.4</v>
      </c>
      <c r="D205" s="22">
        <v>2547431</v>
      </c>
    </row>
    <row r="206" spans="1:4" s="11" customFormat="1" ht="60.75">
      <c r="A206" s="28" t="s">
        <v>213</v>
      </c>
      <c r="B206" s="29" t="s">
        <v>341</v>
      </c>
      <c r="C206" s="30">
        <f>C207+C208</f>
        <v>27110.3</v>
      </c>
      <c r="D206" s="22">
        <f>D207</f>
        <v>74894140.7</v>
      </c>
    </row>
    <row r="207" spans="1:4" s="11" customFormat="1" ht="60.75">
      <c r="A207" s="28" t="s">
        <v>414</v>
      </c>
      <c r="B207" s="29" t="s">
        <v>342</v>
      </c>
      <c r="C207" s="30">
        <v>27043.8</v>
      </c>
      <c r="D207" s="22">
        <v>74894140.7</v>
      </c>
    </row>
    <row r="208" spans="1:4" s="11" customFormat="1" ht="60.75">
      <c r="A208" s="28" t="s">
        <v>413</v>
      </c>
      <c r="B208" s="39" t="s">
        <v>214</v>
      </c>
      <c r="C208" s="30">
        <v>66.5</v>
      </c>
      <c r="D208" s="22"/>
    </row>
    <row r="209" spans="1:4" s="11" customFormat="1" ht="52.5" customHeight="1">
      <c r="A209" s="28" t="s">
        <v>215</v>
      </c>
      <c r="B209" s="29" t="s">
        <v>343</v>
      </c>
      <c r="C209" s="30">
        <f>C210</f>
        <v>3908.8</v>
      </c>
      <c r="D209" s="22">
        <f>D210</f>
        <v>12150674.35</v>
      </c>
    </row>
    <row r="210" spans="1:4" s="11" customFormat="1" ht="48.75" customHeight="1">
      <c r="A210" s="28" t="s">
        <v>216</v>
      </c>
      <c r="B210" s="29" t="s">
        <v>321</v>
      </c>
      <c r="C210" s="30">
        <f>C211</f>
        <v>3908.8</v>
      </c>
      <c r="D210" s="22">
        <f>D211</f>
        <v>12150674.35</v>
      </c>
    </row>
    <row r="211" spans="1:4" s="11" customFormat="1" ht="45" customHeight="1">
      <c r="A211" s="28" t="s">
        <v>217</v>
      </c>
      <c r="B211" s="29" t="s">
        <v>320</v>
      </c>
      <c r="C211" s="30">
        <v>3908.8</v>
      </c>
      <c r="D211" s="22">
        <v>12150674.35</v>
      </c>
    </row>
    <row r="212" spans="1:4" s="11" customFormat="1" ht="45" customHeight="1">
      <c r="A212" s="28" t="s">
        <v>184</v>
      </c>
      <c r="B212" s="29" t="s">
        <v>344</v>
      </c>
      <c r="C212" s="30">
        <f>C213</f>
        <v>475.2</v>
      </c>
      <c r="D212" s="22"/>
    </row>
    <row r="213" spans="1:4" s="11" customFormat="1" ht="23.25">
      <c r="A213" s="28" t="s">
        <v>497</v>
      </c>
      <c r="B213" s="29" t="s">
        <v>478</v>
      </c>
      <c r="C213" s="30">
        <f>C214</f>
        <v>475.2</v>
      </c>
      <c r="D213" s="22"/>
    </row>
    <row r="214" spans="1:4" s="11" customFormat="1" ht="60.75">
      <c r="A214" s="28" t="s">
        <v>496</v>
      </c>
      <c r="B214" s="29" t="s">
        <v>498</v>
      </c>
      <c r="C214" s="30">
        <v>475.2</v>
      </c>
      <c r="D214" s="22"/>
    </row>
    <row r="215" spans="1:4" s="11" customFormat="1" ht="23.25">
      <c r="A215" s="28" t="s">
        <v>218</v>
      </c>
      <c r="B215" s="29" t="s">
        <v>354</v>
      </c>
      <c r="C215" s="30">
        <f>C216</f>
        <v>-45</v>
      </c>
      <c r="D215" s="22">
        <f>D216</f>
        <v>8010.26</v>
      </c>
    </row>
    <row r="216" spans="1:4" s="11" customFormat="1" ht="23.25">
      <c r="A216" s="28" t="s">
        <v>219</v>
      </c>
      <c r="B216" s="29" t="s">
        <v>355</v>
      </c>
      <c r="C216" s="30">
        <f>C217</f>
        <v>-45</v>
      </c>
      <c r="D216" s="22">
        <f>D217</f>
        <v>8010.26</v>
      </c>
    </row>
    <row r="217" spans="1:4" s="11" customFormat="1" ht="23.25">
      <c r="A217" s="28" t="s">
        <v>220</v>
      </c>
      <c r="B217" s="29" t="s">
        <v>356</v>
      </c>
      <c r="C217" s="30">
        <v>-45</v>
      </c>
      <c r="D217" s="22">
        <v>8010.26</v>
      </c>
    </row>
    <row r="218" spans="1:4" s="11" customFormat="1" ht="23.25">
      <c r="A218" s="28" t="s">
        <v>221</v>
      </c>
      <c r="B218" s="29" t="s">
        <v>150</v>
      </c>
      <c r="C218" s="30">
        <f>C219+C232</f>
        <v>55915.399999999994</v>
      </c>
      <c r="D218" s="22"/>
    </row>
    <row r="219" spans="1:4" s="11" customFormat="1" ht="23.25">
      <c r="A219" s="28" t="s">
        <v>222</v>
      </c>
      <c r="B219" s="29" t="s">
        <v>152</v>
      </c>
      <c r="C219" s="30">
        <f>C220+C227</f>
        <v>55921.7</v>
      </c>
      <c r="D219" s="22"/>
    </row>
    <row r="220" spans="1:4" s="11" customFormat="1" ht="40.5">
      <c r="A220" s="28" t="s">
        <v>223</v>
      </c>
      <c r="B220" s="29" t="s">
        <v>282</v>
      </c>
      <c r="C220" s="30">
        <f>C221+C223+C225</f>
        <v>10921.699999999999</v>
      </c>
      <c r="D220" s="22"/>
    </row>
    <row r="221" spans="1:4" s="11" customFormat="1" ht="23.25">
      <c r="A221" s="28" t="s">
        <v>224</v>
      </c>
      <c r="B221" s="29" t="s">
        <v>225</v>
      </c>
      <c r="C221" s="30">
        <f>C222</f>
        <v>393.8</v>
      </c>
      <c r="D221" s="22"/>
    </row>
    <row r="222" spans="1:4" s="11" customFormat="1" ht="23.25">
      <c r="A222" s="28" t="s">
        <v>226</v>
      </c>
      <c r="B222" s="29" t="s">
        <v>362</v>
      </c>
      <c r="C222" s="30">
        <v>393.8</v>
      </c>
      <c r="D222" s="22"/>
    </row>
    <row r="223" spans="1:4" s="11" customFormat="1" ht="47.25" customHeight="1">
      <c r="A223" s="28" t="s">
        <v>322</v>
      </c>
      <c r="B223" s="29" t="s">
        <v>83</v>
      </c>
      <c r="C223" s="30">
        <f>C224</f>
        <v>10370.4</v>
      </c>
      <c r="D223" s="22"/>
    </row>
    <row r="224" spans="1:4" s="11" customFormat="1" ht="45.75" customHeight="1">
      <c r="A224" s="28" t="s">
        <v>323</v>
      </c>
      <c r="B224" s="29" t="s">
        <v>83</v>
      </c>
      <c r="C224" s="30">
        <v>10370.4</v>
      </c>
      <c r="D224" s="22"/>
    </row>
    <row r="225" spans="1:4" s="11" customFormat="1" ht="23.25">
      <c r="A225" s="28" t="s">
        <v>324</v>
      </c>
      <c r="B225" s="29" t="s">
        <v>84</v>
      </c>
      <c r="C225" s="30">
        <f>C226</f>
        <v>157.5</v>
      </c>
      <c r="D225" s="22"/>
    </row>
    <row r="226" spans="1:4" s="11" customFormat="1" ht="23.25">
      <c r="A226" s="28" t="s">
        <v>325</v>
      </c>
      <c r="B226" s="29" t="s">
        <v>84</v>
      </c>
      <c r="C226" s="30">
        <v>157.5</v>
      </c>
      <c r="D226" s="22"/>
    </row>
    <row r="227" spans="1:4" s="11" customFormat="1" ht="40.5">
      <c r="A227" s="28" t="s">
        <v>314</v>
      </c>
      <c r="B227" s="29" t="s">
        <v>281</v>
      </c>
      <c r="C227" s="30">
        <f>C228+C230</f>
        <v>45000</v>
      </c>
      <c r="D227" s="22"/>
    </row>
    <row r="228" spans="1:4" s="11" customFormat="1" ht="60.75">
      <c r="A228" s="28" t="s">
        <v>227</v>
      </c>
      <c r="B228" s="39" t="s">
        <v>44</v>
      </c>
      <c r="C228" s="30">
        <f>C229</f>
        <v>30000</v>
      </c>
      <c r="D228" s="22"/>
    </row>
    <row r="229" spans="1:4" s="11" customFormat="1" ht="60.75">
      <c r="A229" s="28" t="s">
        <v>228</v>
      </c>
      <c r="B229" s="39" t="s">
        <v>45</v>
      </c>
      <c r="C229" s="30">
        <v>30000</v>
      </c>
      <c r="D229" s="22"/>
    </row>
    <row r="230" spans="1:4" s="11" customFormat="1" ht="69.75" customHeight="1">
      <c r="A230" s="28" t="s">
        <v>499</v>
      </c>
      <c r="B230" s="39" t="s">
        <v>501</v>
      </c>
      <c r="C230" s="30">
        <f>C231</f>
        <v>15000</v>
      </c>
      <c r="D230" s="22"/>
    </row>
    <row r="231" spans="1:4" s="11" customFormat="1" ht="66.75" customHeight="1">
      <c r="A231" s="28" t="s">
        <v>500</v>
      </c>
      <c r="B231" s="39" t="s">
        <v>501</v>
      </c>
      <c r="C231" s="30">
        <v>15000</v>
      </c>
      <c r="D231" s="22"/>
    </row>
    <row r="232" spans="1:4" s="11" customFormat="1" ht="30.75" customHeight="1">
      <c r="A232" s="28" t="s">
        <v>417</v>
      </c>
      <c r="B232" s="29" t="s">
        <v>416</v>
      </c>
      <c r="C232" s="45">
        <v>-6.3</v>
      </c>
      <c r="D232" s="22"/>
    </row>
    <row r="233" spans="1:4" s="11" customFormat="1" ht="26.25" customHeight="1">
      <c r="A233" s="28" t="s">
        <v>415</v>
      </c>
      <c r="B233" s="29" t="s">
        <v>418</v>
      </c>
      <c r="C233" s="45">
        <v>-6.3</v>
      </c>
      <c r="D233" s="22"/>
    </row>
    <row r="234" spans="1:4" s="10" customFormat="1" ht="23.25">
      <c r="A234" s="25" t="s">
        <v>229</v>
      </c>
      <c r="B234" s="50" t="s">
        <v>240</v>
      </c>
      <c r="C234" s="38"/>
      <c r="D234" s="21">
        <f>D235+D256</f>
        <v>3557191</v>
      </c>
    </row>
    <row r="235" spans="1:4" s="11" customFormat="1" ht="23.25">
      <c r="A235" s="28" t="s">
        <v>231</v>
      </c>
      <c r="B235" s="29" t="s">
        <v>337</v>
      </c>
      <c r="C235" s="30">
        <f>C236</f>
        <v>2000</v>
      </c>
      <c r="D235" s="22">
        <f>D236</f>
        <v>14500</v>
      </c>
    </row>
    <row r="236" spans="1:4" s="11" customFormat="1" ht="23.25">
      <c r="A236" s="28" t="s">
        <v>420</v>
      </c>
      <c r="B236" s="29" t="s">
        <v>408</v>
      </c>
      <c r="C236" s="30">
        <f>C237</f>
        <v>2000</v>
      </c>
      <c r="D236" s="22">
        <f>D237</f>
        <v>14500</v>
      </c>
    </row>
    <row r="237" spans="1:4" s="11" customFormat="1" ht="54">
      <c r="A237" s="28" t="s">
        <v>421</v>
      </c>
      <c r="B237" s="18" t="s">
        <v>419</v>
      </c>
      <c r="C237" s="30">
        <v>2000</v>
      </c>
      <c r="D237" s="22">
        <v>14500</v>
      </c>
    </row>
    <row r="238" spans="1:4" s="11" customFormat="1" ht="23.25">
      <c r="A238" s="28" t="s">
        <v>502</v>
      </c>
      <c r="B238" s="18" t="s">
        <v>504</v>
      </c>
      <c r="C238" s="30">
        <f>C239</f>
        <v>0.1</v>
      </c>
      <c r="D238" s="22"/>
    </row>
    <row r="239" spans="1:4" s="11" customFormat="1" ht="36">
      <c r="A239" s="28" t="s">
        <v>503</v>
      </c>
      <c r="B239" s="18" t="s">
        <v>505</v>
      </c>
      <c r="C239" s="30">
        <v>0.1</v>
      </c>
      <c r="D239" s="22"/>
    </row>
    <row r="240" spans="1:4" s="11" customFormat="1" ht="23.25">
      <c r="A240" s="28" t="s">
        <v>232</v>
      </c>
      <c r="B240" s="29" t="s">
        <v>150</v>
      </c>
      <c r="C240" s="30">
        <f>C241+C256+C258</f>
        <v>95852.4</v>
      </c>
      <c r="D240" s="22"/>
    </row>
    <row r="241" spans="1:4" s="11" customFormat="1" ht="23.25">
      <c r="A241" s="28" t="s">
        <v>233</v>
      </c>
      <c r="B241" s="29" t="s">
        <v>152</v>
      </c>
      <c r="C241" s="30">
        <f>C242+C247</f>
        <v>94044.8</v>
      </c>
      <c r="D241" s="22"/>
    </row>
    <row r="242" spans="1:4" s="11" customFormat="1" ht="40.5">
      <c r="A242" s="28" t="s">
        <v>427</v>
      </c>
      <c r="B242" s="29" t="s">
        <v>282</v>
      </c>
      <c r="C242" s="30">
        <f>C243+C245</f>
        <v>23634.5</v>
      </c>
      <c r="D242" s="22"/>
    </row>
    <row r="243" spans="1:4" s="11" customFormat="1" ht="23.25">
      <c r="A243" s="28" t="s">
        <v>424</v>
      </c>
      <c r="B243" s="16" t="s">
        <v>422</v>
      </c>
      <c r="C243" s="30">
        <f>C244</f>
        <v>5747</v>
      </c>
      <c r="D243" s="22"/>
    </row>
    <row r="244" spans="1:4" s="11" customFormat="1" ht="23.25">
      <c r="A244" s="28" t="s">
        <v>423</v>
      </c>
      <c r="B244" s="16" t="s">
        <v>422</v>
      </c>
      <c r="C244" s="30">
        <v>5747</v>
      </c>
      <c r="D244" s="22"/>
    </row>
    <row r="245" spans="1:4" s="11" customFormat="1" ht="34.5" customHeight="1">
      <c r="A245" s="28" t="s">
        <v>425</v>
      </c>
      <c r="B245" s="51" t="s">
        <v>28</v>
      </c>
      <c r="C245" s="30">
        <v>17887.5</v>
      </c>
      <c r="D245" s="22"/>
    </row>
    <row r="246" spans="1:4" s="11" customFormat="1" ht="34.5" customHeight="1">
      <c r="A246" s="28" t="s">
        <v>426</v>
      </c>
      <c r="B246" s="51" t="s">
        <v>28</v>
      </c>
      <c r="C246" s="30">
        <v>5721.5</v>
      </c>
      <c r="D246" s="22"/>
    </row>
    <row r="247" spans="1:4" s="11" customFormat="1" ht="40.5">
      <c r="A247" s="28" t="s">
        <v>327</v>
      </c>
      <c r="B247" s="29" t="s">
        <v>281</v>
      </c>
      <c r="C247" s="30">
        <f>C248+C250+C252+C254</f>
        <v>70410.3</v>
      </c>
      <c r="D247" s="22"/>
    </row>
    <row r="248" spans="1:4" s="11" customFormat="1" ht="40.5">
      <c r="A248" s="28" t="s">
        <v>428</v>
      </c>
      <c r="B248" s="39" t="s">
        <v>37</v>
      </c>
      <c r="C248" s="30">
        <f>C249</f>
        <v>2009.7</v>
      </c>
      <c r="D248" s="22"/>
    </row>
    <row r="249" spans="1:4" s="11" customFormat="1" ht="40.5">
      <c r="A249" s="28" t="s">
        <v>429</v>
      </c>
      <c r="B249" s="39" t="s">
        <v>38</v>
      </c>
      <c r="C249" s="30">
        <v>2009.7</v>
      </c>
      <c r="D249" s="22"/>
    </row>
    <row r="250" spans="1:4" s="11" customFormat="1" ht="40.5">
      <c r="A250" s="28" t="s">
        <v>430</v>
      </c>
      <c r="B250" s="39" t="s">
        <v>39</v>
      </c>
      <c r="C250" s="30">
        <f>C251</f>
        <v>11226.1</v>
      </c>
      <c r="D250" s="22"/>
    </row>
    <row r="251" spans="1:4" s="11" customFormat="1" ht="42.75" customHeight="1">
      <c r="A251" s="28" t="s">
        <v>431</v>
      </c>
      <c r="B251" s="39" t="s">
        <v>243</v>
      </c>
      <c r="C251" s="30">
        <v>11226.1</v>
      </c>
      <c r="D251" s="22"/>
    </row>
    <row r="252" spans="1:4" s="11" customFormat="1" ht="40.5">
      <c r="A252" s="28" t="s">
        <v>432</v>
      </c>
      <c r="B252" s="39" t="s">
        <v>244</v>
      </c>
      <c r="C252" s="30">
        <f>C253</f>
        <v>33884.5</v>
      </c>
      <c r="D252" s="22"/>
    </row>
    <row r="253" spans="1:4" s="11" customFormat="1" ht="40.5">
      <c r="A253" s="28" t="s">
        <v>433</v>
      </c>
      <c r="B253" s="39" t="s">
        <v>245</v>
      </c>
      <c r="C253" s="30">
        <v>33884.5</v>
      </c>
      <c r="D253" s="22"/>
    </row>
    <row r="254" spans="1:4" s="11" customFormat="1" ht="60.75">
      <c r="A254" s="28" t="s">
        <v>434</v>
      </c>
      <c r="B254" s="39" t="s">
        <v>46</v>
      </c>
      <c r="C254" s="30">
        <f>C255</f>
        <v>23290</v>
      </c>
      <c r="D254" s="22"/>
    </row>
    <row r="255" spans="1:4" s="11" customFormat="1" ht="60.75">
      <c r="A255" s="28" t="s">
        <v>435</v>
      </c>
      <c r="B255" s="39" t="s">
        <v>246</v>
      </c>
      <c r="C255" s="30">
        <v>23290</v>
      </c>
      <c r="D255" s="22"/>
    </row>
    <row r="256" spans="1:4" s="11" customFormat="1" ht="23.25">
      <c r="A256" s="28" t="s">
        <v>238</v>
      </c>
      <c r="B256" s="29" t="s">
        <v>51</v>
      </c>
      <c r="C256" s="30">
        <f>C257</f>
        <v>1807.7</v>
      </c>
      <c r="D256" s="22">
        <f>D257</f>
        <v>3542691</v>
      </c>
    </row>
    <row r="257" spans="1:4" s="11" customFormat="1" ht="23.25">
      <c r="A257" s="28" t="s">
        <v>517</v>
      </c>
      <c r="B257" s="29" t="s">
        <v>52</v>
      </c>
      <c r="C257" s="30">
        <v>1807.7</v>
      </c>
      <c r="D257" s="22">
        <v>3542691</v>
      </c>
    </row>
    <row r="258" spans="1:4" s="11" customFormat="1" ht="23.25">
      <c r="A258" s="28" t="s">
        <v>436</v>
      </c>
      <c r="B258" s="29" t="s">
        <v>416</v>
      </c>
      <c r="C258" s="30">
        <f>259:259</f>
        <v>-0.1</v>
      </c>
      <c r="D258" s="22"/>
    </row>
    <row r="259" spans="1:4" s="11" customFormat="1" ht="23.25">
      <c r="A259" s="28" t="s">
        <v>437</v>
      </c>
      <c r="B259" s="29" t="s">
        <v>418</v>
      </c>
      <c r="C259" s="30">
        <v>-0.1</v>
      </c>
      <c r="D259" s="22"/>
    </row>
    <row r="260" spans="1:4" s="10" customFormat="1" ht="23.25">
      <c r="A260" s="25" t="s">
        <v>239</v>
      </c>
      <c r="B260" s="50" t="s">
        <v>248</v>
      </c>
      <c r="C260" s="38"/>
      <c r="D260" s="21" t="e">
        <f>#REF!+#REF!</f>
        <v>#REF!</v>
      </c>
    </row>
    <row r="261" spans="1:4" s="11" customFormat="1" ht="23.25">
      <c r="A261" s="28" t="s">
        <v>241</v>
      </c>
      <c r="B261" s="29" t="s">
        <v>150</v>
      </c>
      <c r="C261" s="30">
        <f>C262</f>
        <v>3658.2000000000003</v>
      </c>
      <c r="D261" s="22"/>
    </row>
    <row r="262" spans="1:4" s="11" customFormat="1" ht="23.25">
      <c r="A262" s="28" t="s">
        <v>242</v>
      </c>
      <c r="B262" s="29" t="s">
        <v>152</v>
      </c>
      <c r="C262" s="30">
        <f>C263+C266</f>
        <v>3658.2000000000003</v>
      </c>
      <c r="D262" s="22"/>
    </row>
    <row r="263" spans="1:4" s="11" customFormat="1" ht="43.5" customHeight="1">
      <c r="A263" s="28" t="s">
        <v>326</v>
      </c>
      <c r="B263" s="29" t="s">
        <v>281</v>
      </c>
      <c r="C263" s="30">
        <f>C264</f>
        <v>3570.4</v>
      </c>
      <c r="D263" s="22"/>
    </row>
    <row r="264" spans="1:4" s="11" customFormat="1" ht="41.25" customHeight="1">
      <c r="A264" s="28" t="s">
        <v>438</v>
      </c>
      <c r="B264" s="29" t="s">
        <v>42</v>
      </c>
      <c r="C264" s="30">
        <f>C265</f>
        <v>3570.4</v>
      </c>
      <c r="D264" s="22"/>
    </row>
    <row r="265" spans="1:4" s="11" customFormat="1" ht="40.5">
      <c r="A265" s="28" t="s">
        <v>439</v>
      </c>
      <c r="B265" s="29" t="s">
        <v>43</v>
      </c>
      <c r="C265" s="30">
        <v>3570.4</v>
      </c>
      <c r="D265" s="22"/>
    </row>
    <row r="266" spans="1:4" s="11" customFormat="1" ht="23.25">
      <c r="A266" s="28" t="s">
        <v>440</v>
      </c>
      <c r="B266" s="29" t="s">
        <v>196</v>
      </c>
      <c r="C266" s="30">
        <f>C267</f>
        <v>87.8</v>
      </c>
      <c r="D266" s="22"/>
    </row>
    <row r="267" spans="1:4" s="11" customFormat="1" ht="72.75" customHeight="1">
      <c r="A267" s="28" t="s">
        <v>441</v>
      </c>
      <c r="B267" s="29" t="s">
        <v>82</v>
      </c>
      <c r="C267" s="30">
        <v>87.8</v>
      </c>
      <c r="D267" s="22"/>
    </row>
    <row r="268" spans="1:4" s="10" customFormat="1" ht="23.25">
      <c r="A268" s="25" t="s">
        <v>247</v>
      </c>
      <c r="B268" s="50" t="s">
        <v>252</v>
      </c>
      <c r="C268" s="38"/>
      <c r="D268" s="21" t="e">
        <f>#REF!+#REF!</f>
        <v>#REF!</v>
      </c>
    </row>
    <row r="269" spans="1:4" s="10" customFormat="1" ht="23.25">
      <c r="A269" s="28" t="s">
        <v>506</v>
      </c>
      <c r="B269" s="59" t="s">
        <v>344</v>
      </c>
      <c r="C269" s="44">
        <f>C270</f>
        <v>51.1</v>
      </c>
      <c r="D269" s="21"/>
    </row>
    <row r="270" spans="1:4" s="10" customFormat="1" ht="36" customHeight="1">
      <c r="A270" s="28" t="s">
        <v>507</v>
      </c>
      <c r="B270" s="59" t="s">
        <v>352</v>
      </c>
      <c r="C270" s="44">
        <f>C271</f>
        <v>51.1</v>
      </c>
      <c r="D270" s="21"/>
    </row>
    <row r="271" spans="1:4" s="10" customFormat="1" ht="46.5">
      <c r="A271" s="28" t="s">
        <v>508</v>
      </c>
      <c r="B271" s="59" t="s">
        <v>353</v>
      </c>
      <c r="C271" s="44">
        <v>51.1</v>
      </c>
      <c r="D271" s="21"/>
    </row>
    <row r="272" spans="1:4" s="11" customFormat="1" ht="23.25">
      <c r="A272" s="28" t="s">
        <v>249</v>
      </c>
      <c r="B272" s="29" t="s">
        <v>150</v>
      </c>
      <c r="C272" s="30">
        <f>C273</f>
        <v>9547</v>
      </c>
      <c r="D272" s="22"/>
    </row>
    <row r="273" spans="1:4" s="11" customFormat="1" ht="23.25">
      <c r="A273" s="28" t="s">
        <v>250</v>
      </c>
      <c r="B273" s="29" t="s">
        <v>152</v>
      </c>
      <c r="C273" s="30">
        <f>C274+C276</f>
        <v>9547</v>
      </c>
      <c r="D273" s="22"/>
    </row>
    <row r="274" spans="1:5" s="11" customFormat="1" ht="23.25">
      <c r="A274" s="28" t="s">
        <v>328</v>
      </c>
      <c r="B274" s="29" t="s">
        <v>27</v>
      </c>
      <c r="C274" s="30">
        <f>C275</f>
        <v>9187</v>
      </c>
      <c r="D274" s="22"/>
      <c r="E274" s="60"/>
    </row>
    <row r="275" spans="1:5" s="11" customFormat="1" ht="23.25">
      <c r="A275" s="28" t="s">
        <v>329</v>
      </c>
      <c r="B275" s="29" t="s">
        <v>28</v>
      </c>
      <c r="C275" s="30">
        <v>9187</v>
      </c>
      <c r="D275" s="22"/>
      <c r="E275" s="60"/>
    </row>
    <row r="276" spans="1:4" s="11" customFormat="1" ht="23.25">
      <c r="A276" s="28" t="s">
        <v>330</v>
      </c>
      <c r="B276" s="29" t="s">
        <v>196</v>
      </c>
      <c r="C276" s="48">
        <f>C277</f>
        <v>360</v>
      </c>
      <c r="D276" s="22"/>
    </row>
    <row r="277" spans="1:4" s="11" customFormat="1" ht="40.5">
      <c r="A277" s="28" t="s">
        <v>444</v>
      </c>
      <c r="B277" s="39" t="s">
        <v>442</v>
      </c>
      <c r="C277" s="30">
        <f>C278</f>
        <v>360</v>
      </c>
      <c r="D277" s="22"/>
    </row>
    <row r="278" spans="1:4" s="11" customFormat="1" ht="40.5">
      <c r="A278" s="28" t="s">
        <v>445</v>
      </c>
      <c r="B278" s="39" t="s">
        <v>443</v>
      </c>
      <c r="C278" s="30">
        <v>360</v>
      </c>
      <c r="D278" s="22"/>
    </row>
    <row r="279" spans="1:4" s="10" customFormat="1" ht="23.25">
      <c r="A279" s="25" t="s">
        <v>251</v>
      </c>
      <c r="B279" s="50" t="s">
        <v>255</v>
      </c>
      <c r="C279" s="38"/>
      <c r="D279" s="21">
        <f>D280+D283</f>
        <v>74500</v>
      </c>
    </row>
    <row r="280" spans="1:4" s="19" customFormat="1" ht="23.25">
      <c r="A280" s="28" t="s">
        <v>253</v>
      </c>
      <c r="B280" s="29" t="s">
        <v>337</v>
      </c>
      <c r="C280" s="30">
        <f>C281</f>
        <v>1774.4</v>
      </c>
      <c r="D280" s="22">
        <f>D281</f>
        <v>14500</v>
      </c>
    </row>
    <row r="281" spans="1:4" s="19" customFormat="1" ht="23.25">
      <c r="A281" s="28" t="s">
        <v>446</v>
      </c>
      <c r="B281" s="29" t="s">
        <v>408</v>
      </c>
      <c r="C281" s="30">
        <f>C282</f>
        <v>1774.4</v>
      </c>
      <c r="D281" s="22">
        <f>D282</f>
        <v>14500</v>
      </c>
    </row>
    <row r="282" spans="1:4" s="19" customFormat="1" ht="45" customHeight="1">
      <c r="A282" s="28" t="s">
        <v>447</v>
      </c>
      <c r="B282" s="17" t="s">
        <v>419</v>
      </c>
      <c r="C282" s="30">
        <v>1774.4</v>
      </c>
      <c r="D282" s="22">
        <v>14500</v>
      </c>
    </row>
    <row r="283" spans="1:4" s="11" customFormat="1" ht="40.5">
      <c r="A283" s="28" t="s">
        <v>511</v>
      </c>
      <c r="B283" s="29" t="s">
        <v>282</v>
      </c>
      <c r="C283" s="30">
        <f>C284</f>
        <v>1115.7</v>
      </c>
      <c r="D283" s="22">
        <f>D284</f>
        <v>60000</v>
      </c>
    </row>
    <row r="284" spans="1:4" s="11" customFormat="1" ht="23.25">
      <c r="A284" s="28" t="s">
        <v>509</v>
      </c>
      <c r="B284" s="29" t="s">
        <v>27</v>
      </c>
      <c r="C284" s="30">
        <f>C285</f>
        <v>1115.7</v>
      </c>
      <c r="D284" s="22">
        <v>60000</v>
      </c>
    </row>
    <row r="285" spans="1:4" s="11" customFormat="1" ht="23.25">
      <c r="A285" s="28" t="s">
        <v>510</v>
      </c>
      <c r="B285" s="29" t="s">
        <v>28</v>
      </c>
      <c r="C285" s="30">
        <v>1115.7</v>
      </c>
      <c r="D285" s="22"/>
    </row>
    <row r="286" spans="1:4" s="10" customFormat="1" ht="23.25">
      <c r="A286" s="25" t="s">
        <v>254</v>
      </c>
      <c r="B286" s="50" t="s">
        <v>230</v>
      </c>
      <c r="C286" s="38"/>
      <c r="D286" s="21">
        <f>D287+D310</f>
        <v>566125.2</v>
      </c>
    </row>
    <row r="287" spans="1:4" s="11" customFormat="1" ht="23.25">
      <c r="A287" s="28" t="s">
        <v>256</v>
      </c>
      <c r="B287" s="29" t="s">
        <v>337</v>
      </c>
      <c r="C287" s="30">
        <f>C288+C290</f>
        <v>1321</v>
      </c>
      <c r="D287" s="22">
        <f>D288</f>
        <v>14500</v>
      </c>
    </row>
    <row r="288" spans="1:4" s="11" customFormat="1" ht="23.25">
      <c r="A288" s="28" t="s">
        <v>449</v>
      </c>
      <c r="B288" s="29" t="s">
        <v>408</v>
      </c>
      <c r="C288" s="30">
        <f>C289</f>
        <v>1317.3</v>
      </c>
      <c r="D288" s="22">
        <f>D289</f>
        <v>14500</v>
      </c>
    </row>
    <row r="289" spans="1:4" s="11" customFormat="1" ht="54">
      <c r="A289" s="28" t="s">
        <v>450</v>
      </c>
      <c r="B289" s="18" t="s">
        <v>419</v>
      </c>
      <c r="C289" s="30">
        <v>1317.3</v>
      </c>
      <c r="D289" s="22">
        <v>14500</v>
      </c>
    </row>
    <row r="290" spans="1:4" s="11" customFormat="1" ht="23.25">
      <c r="A290" s="28" t="s">
        <v>0</v>
      </c>
      <c r="B290" s="29" t="s">
        <v>393</v>
      </c>
      <c r="C290" s="30">
        <f>C291</f>
        <v>3.7</v>
      </c>
      <c r="D290" s="22">
        <f>D291</f>
        <v>878135.86</v>
      </c>
    </row>
    <row r="291" spans="1:4" s="11" customFormat="1" ht="23.25">
      <c r="A291" s="28" t="s">
        <v>1</v>
      </c>
      <c r="B291" s="29" t="s">
        <v>393</v>
      </c>
      <c r="C291" s="30">
        <f>C292</f>
        <v>3.7</v>
      </c>
      <c r="D291" s="22">
        <f>878135.86</f>
        <v>878135.86</v>
      </c>
    </row>
    <row r="292" spans="1:4" s="11" customFormat="1" ht="41.25" customHeight="1">
      <c r="A292" s="28" t="s">
        <v>2</v>
      </c>
      <c r="B292" s="29" t="s">
        <v>448</v>
      </c>
      <c r="C292" s="30">
        <v>3.7</v>
      </c>
      <c r="D292" s="22">
        <f>878135.86</f>
        <v>878135.86</v>
      </c>
    </row>
    <row r="293" spans="1:4" s="11" customFormat="1" ht="23.25">
      <c r="A293" s="28" t="s">
        <v>5</v>
      </c>
      <c r="B293" s="29" t="s">
        <v>150</v>
      </c>
      <c r="C293" s="30">
        <f>C294+C310+C312</f>
        <v>243215.19999999995</v>
      </c>
      <c r="D293" s="22"/>
    </row>
    <row r="294" spans="1:4" s="11" customFormat="1" ht="23.25">
      <c r="A294" s="28" t="s">
        <v>6</v>
      </c>
      <c r="B294" s="29" t="s">
        <v>152</v>
      </c>
      <c r="C294" s="30">
        <f>C295+C308</f>
        <v>243019.09999999998</v>
      </c>
      <c r="D294" s="22"/>
    </row>
    <row r="295" spans="1:4" s="11" customFormat="1" ht="40.5">
      <c r="A295" s="28" t="s">
        <v>7</v>
      </c>
      <c r="B295" s="29" t="s">
        <v>281</v>
      </c>
      <c r="C295" s="30">
        <f>C296+C298+C300+C302+C304+C306</f>
        <v>127559.09999999999</v>
      </c>
      <c r="D295" s="22"/>
    </row>
    <row r="296" spans="1:4" s="11" customFormat="1" ht="40.5">
      <c r="A296" s="28" t="s">
        <v>8</v>
      </c>
      <c r="B296" s="39" t="s">
        <v>31</v>
      </c>
      <c r="C296" s="30">
        <f>C297</f>
        <v>12186.6</v>
      </c>
      <c r="D296" s="22"/>
    </row>
    <row r="297" spans="1:4" s="11" customFormat="1" ht="40.5">
      <c r="A297" s="28" t="s">
        <v>9</v>
      </c>
      <c r="B297" s="39" t="s">
        <v>32</v>
      </c>
      <c r="C297" s="30">
        <v>12186.6</v>
      </c>
      <c r="D297" s="22"/>
    </row>
    <row r="298" spans="1:4" s="11" customFormat="1" ht="40.5">
      <c r="A298" s="28" t="s">
        <v>10</v>
      </c>
      <c r="B298" s="39" t="s">
        <v>234</v>
      </c>
      <c r="C298" s="30">
        <f>C299</f>
        <v>29.1</v>
      </c>
      <c r="D298" s="22"/>
    </row>
    <row r="299" spans="1:4" s="11" customFormat="1" ht="40.5">
      <c r="A299" s="28" t="s">
        <v>11</v>
      </c>
      <c r="B299" s="39" t="s">
        <v>235</v>
      </c>
      <c r="C299" s="30">
        <v>29.1</v>
      </c>
      <c r="D299" s="22"/>
    </row>
    <row r="300" spans="1:4" s="11" customFormat="1" ht="40.5">
      <c r="A300" s="28" t="s">
        <v>12</v>
      </c>
      <c r="B300" s="39" t="s">
        <v>40</v>
      </c>
      <c r="C300" s="30">
        <f>C301</f>
        <v>21353.1</v>
      </c>
      <c r="D300" s="22"/>
    </row>
    <row r="301" spans="1:4" s="11" customFormat="1" ht="40.5">
      <c r="A301" s="28" t="s">
        <v>13</v>
      </c>
      <c r="B301" s="39" t="s">
        <v>41</v>
      </c>
      <c r="C301" s="30">
        <v>21353.1</v>
      </c>
      <c r="D301" s="22"/>
    </row>
    <row r="302" spans="1:4" s="11" customFormat="1" ht="47.25" customHeight="1">
      <c r="A302" s="28" t="s">
        <v>14</v>
      </c>
      <c r="B302" s="29" t="s">
        <v>42</v>
      </c>
      <c r="C302" s="30">
        <f>C303</f>
        <v>89800.5</v>
      </c>
      <c r="D302" s="22"/>
    </row>
    <row r="303" spans="1:4" s="11" customFormat="1" ht="40.5">
      <c r="A303" s="28" t="s">
        <v>15</v>
      </c>
      <c r="B303" s="29" t="s">
        <v>43</v>
      </c>
      <c r="C303" s="30">
        <v>89800.5</v>
      </c>
      <c r="D303" s="22"/>
    </row>
    <row r="304" spans="1:4" s="11" customFormat="1" ht="60.75">
      <c r="A304" s="28" t="s">
        <v>16</v>
      </c>
      <c r="B304" s="39" t="s">
        <v>236</v>
      </c>
      <c r="C304" s="30">
        <f>C305</f>
        <v>1393.4</v>
      </c>
      <c r="D304" s="22"/>
    </row>
    <row r="305" spans="1:4" s="11" customFormat="1" ht="60.75">
      <c r="A305" s="28" t="s">
        <v>17</v>
      </c>
      <c r="B305" s="39" t="s">
        <v>237</v>
      </c>
      <c r="C305" s="30">
        <v>1393.4</v>
      </c>
      <c r="D305" s="22"/>
    </row>
    <row r="306" spans="1:4" s="11" customFormat="1" ht="40.5">
      <c r="A306" s="28" t="s">
        <v>512</v>
      </c>
      <c r="B306" s="39" t="s">
        <v>514</v>
      </c>
      <c r="C306" s="30">
        <f>C307</f>
        <v>2796.4</v>
      </c>
      <c r="D306" s="22"/>
    </row>
    <row r="307" spans="1:4" s="11" customFormat="1" ht="60.75">
      <c r="A307" s="28" t="s">
        <v>513</v>
      </c>
      <c r="B307" s="39" t="s">
        <v>515</v>
      </c>
      <c r="C307" s="30">
        <v>2796.4</v>
      </c>
      <c r="D307" s="22"/>
    </row>
    <row r="308" spans="1:4" s="11" customFormat="1" ht="23.25">
      <c r="A308" s="28" t="s">
        <v>18</v>
      </c>
      <c r="B308" s="29" t="s">
        <v>196</v>
      </c>
      <c r="C308" s="30">
        <f>C309</f>
        <v>115460</v>
      </c>
      <c r="D308" s="22"/>
    </row>
    <row r="309" spans="1:4" s="11" customFormat="1" ht="23.25">
      <c r="A309" s="28" t="s">
        <v>19</v>
      </c>
      <c r="B309" s="16" t="s">
        <v>50</v>
      </c>
      <c r="C309" s="30">
        <v>115460</v>
      </c>
      <c r="D309" s="22"/>
    </row>
    <row r="310" spans="1:4" s="11" customFormat="1" ht="23.25">
      <c r="A310" s="28" t="s">
        <v>257</v>
      </c>
      <c r="B310" s="29" t="s">
        <v>51</v>
      </c>
      <c r="C310" s="30">
        <f>C311</f>
        <v>234.3</v>
      </c>
      <c r="D310" s="22">
        <f>D311</f>
        <v>551625.2</v>
      </c>
    </row>
    <row r="311" spans="1:4" s="11" customFormat="1" ht="23.25">
      <c r="A311" s="28" t="s">
        <v>516</v>
      </c>
      <c r="B311" s="29" t="s">
        <v>52</v>
      </c>
      <c r="C311" s="30">
        <v>234.3</v>
      </c>
      <c r="D311" s="22">
        <v>551625.2</v>
      </c>
    </row>
    <row r="312" spans="1:4" s="11" customFormat="1" ht="23.25">
      <c r="A312" s="28" t="s">
        <v>528</v>
      </c>
      <c r="B312" s="29" t="s">
        <v>416</v>
      </c>
      <c r="C312" s="30">
        <f>C313</f>
        <v>-38.2</v>
      </c>
      <c r="D312" s="22"/>
    </row>
    <row r="313" spans="1:4" s="11" customFormat="1" ht="23.25">
      <c r="A313" s="28" t="s">
        <v>529</v>
      </c>
      <c r="B313" s="29" t="s">
        <v>418</v>
      </c>
      <c r="C313" s="30">
        <v>-38.2</v>
      </c>
      <c r="D313" s="22"/>
    </row>
    <row r="314" spans="1:4" s="10" customFormat="1" ht="46.5">
      <c r="A314" s="25" t="s">
        <v>258</v>
      </c>
      <c r="B314" s="50" t="s">
        <v>259</v>
      </c>
      <c r="C314" s="38"/>
      <c r="D314" s="21">
        <f>D315+D318</f>
        <v>619600</v>
      </c>
    </row>
    <row r="315" spans="1:4" s="19" customFormat="1" ht="23.25">
      <c r="A315" s="28" t="s">
        <v>260</v>
      </c>
      <c r="B315" s="29" t="s">
        <v>337</v>
      </c>
      <c r="C315" s="30">
        <f>C316</f>
        <v>6124.7</v>
      </c>
      <c r="D315" s="22">
        <f>D316</f>
        <v>14500</v>
      </c>
    </row>
    <row r="316" spans="1:4" s="19" customFormat="1" ht="23.25">
      <c r="A316" s="28" t="s">
        <v>3</v>
      </c>
      <c r="B316" s="29" t="s">
        <v>408</v>
      </c>
      <c r="C316" s="30">
        <f>C317</f>
        <v>6124.7</v>
      </c>
      <c r="D316" s="22">
        <f>D317</f>
        <v>14500</v>
      </c>
    </row>
    <row r="317" spans="1:4" s="19" customFormat="1" ht="45" customHeight="1">
      <c r="A317" s="28" t="s">
        <v>4</v>
      </c>
      <c r="B317" s="17" t="s">
        <v>419</v>
      </c>
      <c r="C317" s="30">
        <v>6124.7</v>
      </c>
      <c r="D317" s="22">
        <v>14500</v>
      </c>
    </row>
    <row r="318" spans="1:4" s="11" customFormat="1" ht="23.25">
      <c r="A318" s="28" t="s">
        <v>261</v>
      </c>
      <c r="B318" s="29" t="s">
        <v>51</v>
      </c>
      <c r="C318" s="30">
        <f>C319</f>
        <v>15</v>
      </c>
      <c r="D318" s="22">
        <f>D319</f>
        <v>605100</v>
      </c>
    </row>
    <row r="319" spans="1:4" s="11" customFormat="1" ht="23.25">
      <c r="A319" s="28" t="s">
        <v>518</v>
      </c>
      <c r="B319" s="29" t="s">
        <v>52</v>
      </c>
      <c r="C319" s="30">
        <v>15</v>
      </c>
      <c r="D319" s="22">
        <v>605100</v>
      </c>
    </row>
    <row r="320" spans="1:4" s="10" customFormat="1" ht="46.5">
      <c r="A320" s="25" t="s">
        <v>262</v>
      </c>
      <c r="B320" s="52" t="s">
        <v>263</v>
      </c>
      <c r="C320" s="38"/>
      <c r="D320" s="21" t="e">
        <f>#REF!+D321</f>
        <v>#REF!</v>
      </c>
    </row>
    <row r="321" spans="1:4" s="11" customFormat="1" ht="23.25">
      <c r="A321" s="28" t="s">
        <v>264</v>
      </c>
      <c r="B321" s="29" t="s">
        <v>51</v>
      </c>
      <c r="C321" s="30">
        <f>C322</f>
        <v>105.5</v>
      </c>
      <c r="D321" s="22">
        <f>D322</f>
        <v>82070</v>
      </c>
    </row>
    <row r="322" spans="1:4" s="11" customFormat="1" ht="23.25">
      <c r="A322" s="28" t="s">
        <v>519</v>
      </c>
      <c r="B322" s="29" t="s">
        <v>52</v>
      </c>
      <c r="C322" s="30">
        <v>105.5</v>
      </c>
      <c r="D322" s="22">
        <v>82070</v>
      </c>
    </row>
    <row r="323" spans="1:4" s="10" customFormat="1" ht="46.5">
      <c r="A323" s="25" t="s">
        <v>265</v>
      </c>
      <c r="B323" s="52" t="s">
        <v>266</v>
      </c>
      <c r="C323" s="42"/>
      <c r="D323" s="21" t="e">
        <f>D324</f>
        <v>#REF!</v>
      </c>
    </row>
    <row r="324" spans="1:4" s="11" customFormat="1" ht="23.25">
      <c r="A324" s="28" t="s">
        <v>267</v>
      </c>
      <c r="B324" s="29" t="s">
        <v>51</v>
      </c>
      <c r="C324" s="30">
        <f>C325</f>
        <v>56.5</v>
      </c>
      <c r="D324" s="22" t="e">
        <f>D325</f>
        <v>#REF!</v>
      </c>
    </row>
    <row r="325" spans="1:4" s="11" customFormat="1" ht="23.25">
      <c r="A325" s="28" t="s">
        <v>520</v>
      </c>
      <c r="B325" s="29" t="s">
        <v>52</v>
      </c>
      <c r="C325" s="30">
        <v>56.5</v>
      </c>
      <c r="D325" s="22" t="e">
        <f>#REF!</f>
        <v>#REF!</v>
      </c>
    </row>
    <row r="326" spans="1:4" s="13" customFormat="1" ht="46.5">
      <c r="A326" s="25" t="s">
        <v>268</v>
      </c>
      <c r="B326" s="52" t="s">
        <v>269</v>
      </c>
      <c r="C326" s="38"/>
      <c r="D326" s="23" t="e">
        <f>#REF!</f>
        <v>#REF!</v>
      </c>
    </row>
    <row r="327" spans="1:4" s="11" customFormat="1" ht="23.25">
      <c r="A327" s="28" t="s">
        <v>270</v>
      </c>
      <c r="B327" s="29" t="s">
        <v>51</v>
      </c>
      <c r="C327" s="40">
        <f>C328</f>
        <v>159</v>
      </c>
      <c r="D327" s="22"/>
    </row>
    <row r="328" spans="1:4" s="11" customFormat="1" ht="23.25">
      <c r="A328" s="28" t="s">
        <v>521</v>
      </c>
      <c r="B328" s="29" t="s">
        <v>52</v>
      </c>
      <c r="C328" s="40">
        <v>159</v>
      </c>
      <c r="D328" s="22"/>
    </row>
    <row r="329" spans="1:4" s="10" customFormat="1" ht="23.25">
      <c r="A329" s="25" t="s">
        <v>271</v>
      </c>
      <c r="B329" s="53" t="s">
        <v>272</v>
      </c>
      <c r="C329" s="38"/>
      <c r="D329" s="21" t="e">
        <f>#REF!+D330</f>
        <v>#REF!</v>
      </c>
    </row>
    <row r="330" spans="1:4" s="11" customFormat="1" ht="23.25">
      <c r="A330" s="28" t="s">
        <v>273</v>
      </c>
      <c r="B330" s="29" t="s">
        <v>51</v>
      </c>
      <c r="C330" s="30">
        <f>C331</f>
        <v>108.5</v>
      </c>
      <c r="D330" s="22">
        <f>D331</f>
        <v>124500</v>
      </c>
    </row>
    <row r="331" spans="1:4" s="11" customFormat="1" ht="23.25">
      <c r="A331" s="28" t="s">
        <v>522</v>
      </c>
      <c r="B331" s="29" t="s">
        <v>52</v>
      </c>
      <c r="C331" s="30">
        <v>108.5</v>
      </c>
      <c r="D331" s="22">
        <v>124500</v>
      </c>
    </row>
    <row r="332" spans="1:4" s="11" customFormat="1" ht="23.25">
      <c r="A332" s="25" t="s">
        <v>274</v>
      </c>
      <c r="B332" s="54" t="s">
        <v>275</v>
      </c>
      <c r="C332" s="55"/>
      <c r="D332" s="22"/>
    </row>
    <row r="333" spans="1:4" s="11" customFormat="1" ht="23.25">
      <c r="A333" s="28" t="s">
        <v>276</v>
      </c>
      <c r="B333" s="29" t="s">
        <v>51</v>
      </c>
      <c r="C333" s="40">
        <f>C334</f>
        <v>55</v>
      </c>
      <c r="D333" s="22"/>
    </row>
    <row r="334" spans="1:4" s="11" customFormat="1" ht="23.25">
      <c r="A334" s="28" t="s">
        <v>523</v>
      </c>
      <c r="B334" s="29" t="s">
        <v>52</v>
      </c>
      <c r="C334" s="40">
        <v>55</v>
      </c>
      <c r="D334" s="22"/>
    </row>
    <row r="335" spans="1:4" s="10" customFormat="1" ht="23.25">
      <c r="A335" s="25" t="s">
        <v>277</v>
      </c>
      <c r="B335" s="53" t="s">
        <v>278</v>
      </c>
      <c r="C335" s="42"/>
      <c r="D335" s="21">
        <f>D336</f>
        <v>38750</v>
      </c>
    </row>
    <row r="336" spans="1:4" s="11" customFormat="1" ht="23.25">
      <c r="A336" s="28" t="s">
        <v>279</v>
      </c>
      <c r="B336" s="29" t="s">
        <v>51</v>
      </c>
      <c r="C336" s="30">
        <f>C337</f>
        <v>36.5</v>
      </c>
      <c r="D336" s="22">
        <f>D337</f>
        <v>38750</v>
      </c>
    </row>
    <row r="337" spans="1:4" s="11" customFormat="1" ht="23.25">
      <c r="A337" s="28" t="s">
        <v>524</v>
      </c>
      <c r="B337" s="29" t="s">
        <v>52</v>
      </c>
      <c r="C337" s="30">
        <v>36.5</v>
      </c>
      <c r="D337" s="22">
        <v>38750</v>
      </c>
    </row>
    <row r="338" spans="1:4" s="11" customFormat="1" ht="22.5">
      <c r="A338" s="56"/>
      <c r="B338" s="57" t="s">
        <v>280</v>
      </c>
      <c r="C338" s="58"/>
      <c r="D338" s="4" t="e">
        <f>D335+D329+D326+D323+D320+#REF!+D314+D279+D268+D260+D234+#REF!+D188+#REF!+D145+#REF!+D141+D100+D90+#REF!+D75+D68+D35+D27+D23+#REF!+D19+D10+#REF!+#REF!+D137</f>
        <v>#REF!</v>
      </c>
    </row>
  </sheetData>
  <sheetProtection selectLockedCells="1" selectUnlockedCells="1"/>
  <mergeCells count="2">
    <mergeCell ref="A1:B1"/>
    <mergeCell ref="A3:D3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Инна</cp:lastModifiedBy>
  <cp:lastPrinted>2013-04-25T10:40:54Z</cp:lastPrinted>
  <dcterms:created xsi:type="dcterms:W3CDTF">2012-03-22T02:32:25Z</dcterms:created>
  <dcterms:modified xsi:type="dcterms:W3CDTF">2014-05-06T03:27:57Z</dcterms:modified>
  <cp:category/>
  <cp:version/>
  <cp:contentType/>
  <cp:contentStatus/>
</cp:coreProperties>
</file>