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290" windowHeight="8010" activeTab="0"/>
  </bookViews>
  <sheets>
    <sheet name="г.Белово" sheetId="1" r:id="rId1"/>
    <sheet name="Лист2" sheetId="2" r:id="rId2"/>
    <sheet name="Лист3" sheetId="3" r:id="rId3"/>
  </sheets>
  <definedNames>
    <definedName name="_xlnm.Print_Titles" localSheetId="0">'г.Белово'!$2:$3</definedName>
    <definedName name="_xlnm.Print_Area" localSheetId="0">'г.Белово'!$A:$I</definedName>
  </definedNames>
  <calcPr fullCalcOnLoad="1"/>
</workbook>
</file>

<file path=xl/sharedStrings.xml><?xml version="1.0" encoding="utf-8"?>
<sst xmlns="http://schemas.openxmlformats.org/spreadsheetml/2006/main" count="554" uniqueCount="260">
  <si>
    <t>Создание и модернизация высокопроизводительных рабочих мест</t>
  </si>
  <si>
    <t>Снижение смертности от болезней системы кровообращения</t>
  </si>
  <si>
    <t>Снижение смертности от новообразований (в том числе от злокачественных)</t>
  </si>
  <si>
    <t>Снижение смертности от туберкулеза</t>
  </si>
  <si>
    <t>Снижение смертности от ДТП</t>
  </si>
  <si>
    <t>Снижение младенческой смертности</t>
  </si>
  <si>
    <t>Единица измерения</t>
  </si>
  <si>
    <t>%</t>
  </si>
  <si>
    <t>единиц</t>
  </si>
  <si>
    <t>случаев на 100 тыс. населения</t>
  </si>
  <si>
    <t>случаев на 1 тыс. родившихся живыми</t>
  </si>
  <si>
    <t>промилле</t>
  </si>
  <si>
    <t>Общий коэффициент рождаемости</t>
  </si>
  <si>
    <t>% по отношению к среднеобластной</t>
  </si>
  <si>
    <t xml:space="preserve">Увеличение количества стипендиатов муниципальной стипендии Главы Беловского городского округа среди выдающихся деятелей культуры и искусства, молодых талантливых авторов, юных талантов </t>
  </si>
  <si>
    <t>человек</t>
  </si>
  <si>
    <t>Обеспеченность  населения врачами</t>
  </si>
  <si>
    <t>на 10 тыс. населения</t>
  </si>
  <si>
    <t>Доля врачей первичного звена от общего числа врачей</t>
  </si>
  <si>
    <t>Доля пациентов, доставленных по экстренным показаниям, от общего числа пациентов, пролеченных в стационарных условиях</t>
  </si>
  <si>
    <t>Материнская смертность</t>
  </si>
  <si>
    <t>случаев на 100 тыс. родившихся живыми</t>
  </si>
  <si>
    <t>Целевой показатель</t>
  </si>
  <si>
    <t>Срок</t>
  </si>
  <si>
    <t>млрд. рублей</t>
  </si>
  <si>
    <t>Объём инвестиций (по полному кругу)</t>
  </si>
  <si>
    <r>
      <rPr>
        <b/>
        <u val="single"/>
        <sz val="13"/>
        <color indexed="8"/>
        <rFont val="Times New Roman"/>
        <family val="1"/>
      </rPr>
      <t>Педагоги в школах</t>
    </r>
    <r>
      <rPr>
        <sz val="13"/>
        <color indexed="8"/>
        <rFont val="Times New Roman"/>
        <family val="1"/>
      </rPr>
      <t xml:space="preserve"> (Средняя заработная плата педагогических работников образовательных учреждений общего образования)</t>
    </r>
  </si>
  <si>
    <r>
      <rPr>
        <b/>
        <u val="single"/>
        <sz val="13"/>
        <color indexed="8"/>
        <rFont val="Times New Roman"/>
        <family val="1"/>
      </rPr>
      <t>Педагоги в детских садах</t>
    </r>
    <r>
      <rPr>
        <sz val="13"/>
        <color indexed="8"/>
        <rFont val="Times New Roman"/>
        <family val="1"/>
      </rPr>
      <t xml:space="preserve"> (Средняя заработная плата педагогических работников дошкольных образовательных учреждений общего образования)</t>
    </r>
  </si>
  <si>
    <r>
      <t>% по отношению к средне</t>
    </r>
    <r>
      <rPr>
        <u val="single"/>
        <sz val="13"/>
        <color indexed="8"/>
        <rFont val="Times New Roman"/>
        <family val="1"/>
      </rPr>
      <t>отраслевой</t>
    </r>
  </si>
  <si>
    <r>
      <rPr>
        <b/>
        <u val="single"/>
        <sz val="13"/>
        <color indexed="8"/>
        <rFont val="Times New Roman"/>
        <family val="1"/>
      </rPr>
      <t>Работники учреждений культуры</t>
    </r>
    <r>
      <rPr>
        <sz val="13"/>
        <color indexed="8"/>
        <rFont val="Times New Roman"/>
        <family val="1"/>
      </rPr>
      <t xml:space="preserve"> (Средняя заработная плата работников учреждений культуры)</t>
    </r>
  </si>
  <si>
    <r>
      <rPr>
        <b/>
        <u val="single"/>
        <sz val="13"/>
        <color indexed="8"/>
        <rFont val="Times New Roman"/>
        <family val="1"/>
      </rPr>
      <t>Врачи и иные работники медицинских организаций, имеющие высшее медицинское образование</t>
    </r>
    <r>
      <rPr>
        <u val="single"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 xml:space="preserve">(Соотношение средней заработной платы </t>
    </r>
    <r>
      <rPr>
        <b/>
        <sz val="13"/>
        <color indexed="8"/>
        <rFont val="Times New Roman"/>
        <family val="1"/>
      </rPr>
      <t>врачей и</t>
    </r>
    <r>
      <rPr>
        <sz val="13"/>
        <color indexed="8"/>
        <rFont val="Times New Roman"/>
        <family val="1"/>
      </rPr>
      <t xml:space="preserve">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 предоставление медицинских услуг), и средней заработной платы в Кемеровской области в 2012 - 2018 годах (агрегированные значения))</t>
    </r>
  </si>
  <si>
    <r>
      <rPr>
        <b/>
        <u val="single"/>
        <sz val="13"/>
        <color indexed="8"/>
        <rFont val="Times New Roman"/>
        <family val="1"/>
      </rPr>
      <t>Средний медицинский персонал</t>
    </r>
    <r>
      <rPr>
        <sz val="13"/>
        <color indexed="8"/>
        <rFont val="Times New Roman"/>
        <family val="1"/>
      </rPr>
      <t xml:space="preserve"> (Соотношение средней заработной платы </t>
    </r>
    <r>
      <rPr>
        <b/>
        <sz val="13"/>
        <color indexed="8"/>
        <rFont val="Times New Roman"/>
        <family val="1"/>
      </rPr>
      <t>среднего медицинского</t>
    </r>
    <r>
      <rPr>
        <sz val="13"/>
        <color indexed="8"/>
        <rFont val="Times New Roman"/>
        <family val="1"/>
      </rPr>
      <t xml:space="preserve"> (фармацевтического) персонала (персонала,         
обеспечивающего предоставление медицинских услуг) и средней заработной платы в Кемеровской области в 2012 -    
2018 годах (агрегированные значения))</t>
    </r>
  </si>
  <si>
    <r>
      <rPr>
        <b/>
        <u val="single"/>
        <sz val="13"/>
        <color indexed="8"/>
        <rFont val="Times New Roman"/>
        <family val="1"/>
      </rPr>
      <t xml:space="preserve">Младший медицинский персонал </t>
    </r>
    <r>
      <rPr>
        <sz val="13"/>
        <color indexed="8"/>
        <rFont val="Times New Roman"/>
        <family val="1"/>
      </rPr>
      <t xml:space="preserve">(Соотношение  средней заработной платы </t>
    </r>
    <r>
      <rPr>
        <b/>
        <sz val="13"/>
        <color indexed="8"/>
        <rFont val="Times New Roman"/>
        <family val="1"/>
      </rPr>
      <t>младшего медицинского</t>
    </r>
    <r>
      <rPr>
        <sz val="13"/>
        <color indexed="8"/>
        <rFont val="Times New Roman"/>
        <family val="1"/>
      </rPr>
      <t xml:space="preserve"> персонала (персонала, обеспечивающего предоставление  медицинских услуг) и средней заработной платы в Кемеровской области в 2012 - 2018 годах (агрегированные  значения))</t>
    </r>
  </si>
  <si>
    <r>
      <rPr>
        <b/>
        <u val="single"/>
        <sz val="13"/>
        <color indexed="8"/>
        <rFont val="Times New Roman"/>
        <family val="1"/>
      </rPr>
      <t>Социальные работники</t>
    </r>
    <r>
      <rPr>
        <sz val="13"/>
        <color indexed="8"/>
        <rFont val="Times New Roman"/>
        <family val="1"/>
      </rPr>
      <t xml:space="preserve"> (Средняя заработная плата социальных работников)</t>
    </r>
  </si>
  <si>
    <t>лет</t>
  </si>
  <si>
    <r>
      <rPr>
        <b/>
        <sz val="13"/>
        <color indexed="8"/>
        <rFont val="Times New Roman"/>
        <family val="1"/>
      </rPr>
      <t>Доступность дошкольного образования для детей в возрасте от 3 до 7 лет</t>
    </r>
    <r>
      <rPr>
        <sz val="13"/>
        <color indexed="8"/>
        <rFont val="Times New Roman"/>
        <family val="1"/>
      </rPr>
      <t xml:space="preserve"> (Отношение численности детей 3–7 лет, которым предоставлена возможность получать услуги дошкольного образования, к численности детей в возрасте 3–7 лет, скорректированной на численность детей в возрасте 5–7 лет, обучающихся в школе)</t>
    </r>
  </si>
  <si>
    <r>
      <rPr>
        <b/>
        <sz val="13"/>
        <color indexed="8"/>
        <rFont val="Times New Roman"/>
        <family val="1"/>
      </rPr>
      <t xml:space="preserve">Число детей в возрасте от 5 до 18 лет, обущающихся по доп. программам </t>
    </r>
    <r>
      <rPr>
        <sz val="13"/>
        <color indexed="8"/>
        <rFont val="Times New Roman"/>
        <family val="1"/>
      </rPr>
      <t>(Доля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группы)</t>
    </r>
  </si>
  <si>
    <t xml:space="preserve"> 70-75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</si>
  <si>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</si>
  <si>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r>
      <rPr>
        <b/>
        <sz val="13"/>
        <color indexed="8"/>
        <rFont val="Times New Roman"/>
        <family val="1"/>
      </rPr>
      <t>Предоставление доступного и комфортного жилья семьям, желающим улучшить свои жилищные условия</t>
    </r>
    <r>
      <rPr>
        <sz val="13"/>
        <color indexed="8"/>
        <rFont val="Times New Roman"/>
        <family val="1"/>
      </rPr>
      <t xml:space="preserve"> (Доля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помещениях)</t>
    </r>
  </si>
  <si>
    <t>Доля населения городского округа, имеющего доступ к получению государственных и муниципальных услуг по принципу «одного окна» по месту пребывания, в том числе в многофункциональном центре предоставления государственных и муниципальных услуг</t>
  </si>
  <si>
    <t>Доля населения городского округа, использующего механизм получения государственных и муниципальных услуг в электронной форме</t>
  </si>
  <si>
    <t>% зарегистрированных на региональном портале гос. услуг</t>
  </si>
  <si>
    <t>Время ожидания в очереди при обращении заявителя в орган местного самоуправления для получения государственных (муниципальных) услуг</t>
  </si>
  <si>
    <t>минуты</t>
  </si>
  <si>
    <t>Среднее число обращений представителей бизнес-сообщества в орган местного самоуправления для получения одной государственной (муниципальной) услуги, связанной со сферой предпринимательской деятельности</t>
  </si>
  <si>
    <t>Предупреждение межнациональных конфликтов, включая создание эффективных механизмов их урегулирования, проведение системного мониторинга состояния межнациональных отношений, а также проведение работы по недопущению проявлений национального и религиозного экстремизма и пресечению деятельности организованных преступных групп, сформированных по этническому принципу</t>
  </si>
  <si>
    <t>постоянно</t>
  </si>
  <si>
    <t>Число детей, привлекаемых к участию в творческих мероприятиях</t>
  </si>
  <si>
    <t>% от общего числа детей</t>
  </si>
  <si>
    <t xml:space="preserve">Увеличение объема оборота обрабатывающей продукции </t>
  </si>
  <si>
    <t>Рост реальной заработной платы                                    (кр, ср и мп)</t>
  </si>
  <si>
    <t xml:space="preserve"> - отсутствует факт</t>
  </si>
  <si>
    <t xml:space="preserve"> - отсутствует план</t>
  </si>
  <si>
    <t>к 2020</t>
  </si>
  <si>
    <t>2018 по дорожной карте КО</t>
  </si>
  <si>
    <t>2018 по Указу Президента</t>
  </si>
  <si>
    <t>По Указу: "Создание и модернизация 25 млн. высокопроизводительных рабочих мест к 2020 году"</t>
  </si>
  <si>
    <t>По Указу: "Увеличение объёма инвестиций не менее чем до 25 процентов внутреннего валового продукта к 2015 году и до 27 процентов - к 2018 году"</t>
  </si>
  <si>
    <t>По Указу: "Увеличение производительности труда к 2018 году в 1,5 раза относительно уровня 2011 года"</t>
  </si>
  <si>
    <t>% к предыдущему году</t>
  </si>
  <si>
    <t>По Указу: "Увеличение к 2018 году размера реальной заработной платы в 1,4 - 1,5 раза"</t>
  </si>
  <si>
    <t>По Указу: "Доведение к 2013 году средней заработной платы педагогических работников дошкольных образовательных учреждений общего образования до средней заработной платы в сфере общего образования в соответствующем регионе"</t>
  </si>
  <si>
    <r>
      <t xml:space="preserve">По Указу: "Повышение к 2018 году средней заработной платы </t>
    </r>
    <r>
      <rPr>
        <b/>
        <i/>
        <sz val="13"/>
        <rFont val="Times New Roman"/>
        <family val="1"/>
      </rPr>
      <t>врачей</t>
    </r>
    <r>
      <rPr>
        <b/>
        <i/>
        <sz val="13"/>
        <color indexed="60"/>
        <rFont val="Times New Roman"/>
        <family val="1"/>
      </rPr>
      <t>, преподавателей образовательных учреждений высшего профессионального образования и научных сотрудников до 200 процентов от средней заработной платы в соответствующем регионе"</t>
    </r>
  </si>
  <si>
    <r>
      <t xml:space="preserve">По Указу: "Повышение к 2018 году средней заработной </t>
    </r>
    <r>
      <rPr>
        <b/>
        <i/>
        <sz val="13"/>
        <rFont val="Times New Roman"/>
        <family val="1"/>
      </rPr>
      <t>социальных работников, включая социальных работников медицинских организаций</t>
    </r>
    <r>
      <rPr>
        <b/>
        <i/>
        <sz val="13"/>
        <color indexed="60"/>
        <rFont val="Times New Roman"/>
        <family val="1"/>
      </rPr>
      <t>, младшего медицинского персонала (персонала, обеспечивающего условия для предоставления медицинских услуг), среднего медицинского (фармацевтического) персонала (персонала, обеспечивающего условия для предоставления медицинских услуг) - до 100 процентов от средней заработной платы в соответствующем регионе"</t>
    </r>
  </si>
  <si>
    <t>По Указу: "Создание ежегодно в период с 2013 по 2015 год до 14,2 тыс. специальных рабочих мест для инвалидов"</t>
  </si>
  <si>
    <t>По Указу: "Обеспечить к 2018 году снижение смертности от болезней системы кровообращения до 649,4 случая на 100 тыс. населения"</t>
  </si>
  <si>
    <t>По Указу: "Обеспечить к 2018 году снижение смертности от туберкулеза до 11,8 случая на 100 тыс. населения"</t>
  </si>
  <si>
    <t>По Указу: "Обеспечить к 2018 году снижение смертности от дорожно-транспортных происшествий до 10,6 случая на 100 тыс. населения"</t>
  </si>
  <si>
    <r>
      <rPr>
        <b/>
        <i/>
        <sz val="13"/>
        <rFont val="Times New Roman"/>
        <family val="1"/>
      </rPr>
      <t xml:space="preserve">"Дорожная карта" КО </t>
    </r>
    <r>
      <rPr>
        <b/>
        <i/>
        <sz val="13"/>
        <color indexed="12"/>
        <rFont val="Times New Roman"/>
        <family val="1"/>
      </rPr>
      <t>"ИЗМЕНЕНИЯ В ОТРАСЛЯХ
СОЦИАЛЬНОЙ СФЕРЫ, НАПРАВЛЕННЫЕ НА ПОВЫШЕНИЕ ЭФФЕКТИВНОСТИ
ЗДРАВООХРАНЕНИЯ В КЕМЕРОВСКОЙ ОБЛАСТИ"</t>
    </r>
  </si>
  <si>
    <t>По Указу: "Обеспечить повышение к 2018 году суммарного коэффициента рождаемости до 1,753"</t>
  </si>
  <si>
    <t>По Указу: "Достижение к 2016 году 100 процентов доступности дошкольного образования для детей в возрасте от трех до семи лет"</t>
  </si>
  <si>
    <t>По Указу: "До 2017 года - увеличение доли заемных средств в общем объеме капитальных вложений в системы теплоснабжения, водоснабжения, водоотведения и очистки сточных вод до 30 процентов"</t>
  </si>
  <si>
    <r>
      <t xml:space="preserve">Уровень удовлетворенности населения Беловского городского округа качеством предоставления государственных и муниципальных услуг </t>
    </r>
    <r>
      <rPr>
        <b/>
        <i/>
        <sz val="13"/>
        <color indexed="60"/>
        <rFont val="Times New Roman"/>
        <family val="1"/>
      </rPr>
      <t>(Уровень удовлетворенности органами местного самоуправление - оценка эффективности деятельности органов местного самоуправления)</t>
    </r>
  </si>
  <si>
    <t>По Указу: "Доля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услуг, к 2015 году - не менее 90 процентов"</t>
  </si>
  <si>
    <t>По Указу: "Сокращение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 к 2014 году - до 15 минут"</t>
  </si>
  <si>
    <t>СПРАВОЧНО:</t>
  </si>
  <si>
    <t>Заработная плата (кр, ср и мп)</t>
  </si>
  <si>
    <t>рублей</t>
  </si>
  <si>
    <r>
      <rPr>
        <b/>
        <u val="single"/>
        <sz val="13"/>
        <color indexed="8"/>
        <rFont val="Times New Roman"/>
        <family val="1"/>
      </rPr>
      <t xml:space="preserve">Врачи и иные работники медицинских организаций, имеющие высшее медицинское образование </t>
    </r>
    <r>
      <rPr>
        <sz val="13"/>
        <color indexed="8"/>
        <rFont val="Times New Roman"/>
        <family val="1"/>
      </rPr>
      <t xml:space="preserve">(Соотношение средней заработной платы </t>
    </r>
    <r>
      <rPr>
        <b/>
        <sz val="13"/>
        <color indexed="8"/>
        <rFont val="Times New Roman"/>
        <family val="1"/>
      </rPr>
      <t>врачей</t>
    </r>
    <r>
      <rPr>
        <sz val="13"/>
        <color indexed="8"/>
        <rFont val="Times New Roman"/>
        <family val="1"/>
      </rPr>
      <t xml:space="preserve"> и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 предоставление медицинских услуг), и средней заработной платы в Кемеровской области в 2012 - 2018 годах (агрегированные значения))</t>
    </r>
  </si>
  <si>
    <r>
      <rPr>
        <b/>
        <u val="single"/>
        <sz val="13"/>
        <color indexed="8"/>
        <rFont val="Times New Roman"/>
        <family val="1"/>
      </rPr>
      <t>Младший медицинский персонал</t>
    </r>
    <r>
      <rPr>
        <sz val="13"/>
        <color indexed="8"/>
        <rFont val="Times New Roman"/>
        <family val="1"/>
      </rPr>
      <t xml:space="preserve"> (Соотношение  средней заработной платы </t>
    </r>
    <r>
      <rPr>
        <b/>
        <sz val="13"/>
        <color indexed="8"/>
        <rFont val="Times New Roman"/>
        <family val="1"/>
      </rPr>
      <t>младшего медицинского</t>
    </r>
    <r>
      <rPr>
        <sz val="13"/>
        <color indexed="8"/>
        <rFont val="Times New Roman"/>
        <family val="1"/>
      </rPr>
      <t xml:space="preserve"> персонала (персонала, обеспечивающего предоставление  медицинских услуг) и средней заработной платы в Кемеровской области в 2012 - 2018 годах (агрегированные  значения))</t>
    </r>
  </si>
  <si>
    <r>
      <rPr>
        <b/>
        <u val="single"/>
        <sz val="13"/>
        <color indexed="8"/>
        <rFont val="Times New Roman"/>
        <family val="1"/>
      </rPr>
      <t xml:space="preserve">Социальные работники </t>
    </r>
    <r>
      <rPr>
        <sz val="13"/>
        <color indexed="8"/>
        <rFont val="Times New Roman"/>
        <family val="1"/>
      </rPr>
      <t>(Средняя заработная плата социальных работников)</t>
    </r>
  </si>
  <si>
    <t>Содействие трудоустройству инвалидов на оснащенные дополнительные рабочие места</t>
  </si>
  <si>
    <t>Оборот организаций (крупные и средние)</t>
  </si>
  <si>
    <t>24197,4 - целевое заначение Департамента образования</t>
  </si>
  <si>
    <t>22225 - целевое значение Департамента образования</t>
  </si>
  <si>
    <t xml:space="preserve"> План</t>
  </si>
  <si>
    <t>Значение</t>
  </si>
  <si>
    <t>Факт</t>
  </si>
  <si>
    <t>Справочно: средняя заработнная плата по области - 25376,1</t>
  </si>
  <si>
    <t>Справочно: средняя заработнная плата по области - 23403</t>
  </si>
  <si>
    <t>Справочно: средняя заработнная плата по области - 20479</t>
  </si>
  <si>
    <r>
      <t xml:space="preserve">Справочно: средняя </t>
    </r>
    <r>
      <rPr>
        <u val="single"/>
        <sz val="13"/>
        <color indexed="8"/>
        <rFont val="Times New Roman"/>
        <family val="1"/>
      </rPr>
      <t>отраслевая</t>
    </r>
    <r>
      <rPr>
        <sz val="13"/>
        <color indexed="8"/>
        <rFont val="Times New Roman"/>
        <family val="1"/>
      </rPr>
      <t xml:space="preserve"> заработнная плата по области - 24052,2</t>
    </r>
  </si>
  <si>
    <r>
      <t xml:space="preserve">Справочно: средняя </t>
    </r>
    <r>
      <rPr>
        <u val="single"/>
        <sz val="13"/>
        <color indexed="8"/>
        <rFont val="Times New Roman"/>
        <family val="1"/>
      </rPr>
      <t>отраслевая</t>
    </r>
    <r>
      <rPr>
        <sz val="13"/>
        <color indexed="8"/>
        <rFont val="Times New Roman"/>
        <family val="1"/>
      </rPr>
      <t xml:space="preserve"> заработнная плата по области - </t>
    </r>
  </si>
  <si>
    <t xml:space="preserve"> -</t>
  </si>
  <si>
    <t>Пояснение</t>
  </si>
  <si>
    <t>По Указу: "До 2020 года - предоставление доступного и комфортного жилья 60 процентам российских семей,                                                                                                                                                                    желающих улучшить свои жилищные условия"</t>
  </si>
  <si>
    <t xml:space="preserve">Численность детей в возрасте от 3  
до 7 лет, поставленных на учет для получения дошкольного образования      
</t>
  </si>
  <si>
    <r>
      <rPr>
        <b/>
        <u val="single"/>
        <sz val="13"/>
        <color indexed="8"/>
        <rFont val="Times New Roman"/>
        <family val="1"/>
      </rPr>
      <t>Педагоги дополнительного образования</t>
    </r>
    <r>
      <rPr>
        <sz val="13"/>
        <color indexed="8"/>
        <rFont val="Times New Roman"/>
        <family val="1"/>
      </rPr>
      <t xml:space="preserve"> (Средняя заработная плата педагогических работников образовательных учреждений дополнительного образования детей)</t>
    </r>
  </si>
  <si>
    <r>
      <t xml:space="preserve">Справочно: средняя заработнная плата </t>
    </r>
    <r>
      <rPr>
        <u val="single"/>
        <sz val="13"/>
        <color indexed="8"/>
        <rFont val="Times New Roman"/>
        <family val="1"/>
      </rPr>
      <t>учителей</t>
    </r>
    <r>
      <rPr>
        <sz val="13"/>
        <color indexed="8"/>
        <rFont val="Times New Roman"/>
        <family val="1"/>
      </rPr>
      <t xml:space="preserve"> по области - 25545</t>
    </r>
  </si>
  <si>
    <r>
      <t xml:space="preserve">Справочно: средняя заработнная плата </t>
    </r>
    <r>
      <rPr>
        <u val="single"/>
        <sz val="13"/>
        <color indexed="8"/>
        <rFont val="Times New Roman"/>
        <family val="1"/>
      </rPr>
      <t>учителей</t>
    </r>
    <r>
      <rPr>
        <sz val="13"/>
        <color indexed="8"/>
        <rFont val="Times New Roman"/>
        <family val="1"/>
      </rPr>
      <t xml:space="preserve"> по области - </t>
    </r>
  </si>
  <si>
    <t>Отклонение (+/-)</t>
  </si>
  <si>
    <t xml:space="preserve"> </t>
  </si>
  <si>
    <t>Ожидаемая продолжительность жизни населения</t>
  </si>
  <si>
    <t>№                                  п/п</t>
  </si>
  <si>
    <t xml:space="preserve"> 5.1</t>
  </si>
  <si>
    <t xml:space="preserve"> 6.1</t>
  </si>
  <si>
    <t xml:space="preserve"> 7.1</t>
  </si>
  <si>
    <t xml:space="preserve"> 8.1</t>
  </si>
  <si>
    <r>
      <t xml:space="preserve">По Указу: "Доведение к 2018 году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образования, </t>
    </r>
    <r>
      <rPr>
        <b/>
        <i/>
        <sz val="13"/>
        <rFont val="Times New Roman"/>
        <family val="1"/>
      </rPr>
      <t>работников учреждений культуры</t>
    </r>
    <r>
      <rPr>
        <b/>
        <i/>
        <sz val="13"/>
        <color indexed="60"/>
        <rFont val="Times New Roman"/>
        <family val="1"/>
      </rPr>
      <t xml:space="preserve"> до средней заработной платы в соответствующем регионе"</t>
    </r>
  </si>
  <si>
    <t xml:space="preserve"> 9.1</t>
  </si>
  <si>
    <t xml:space="preserve"> 10.1</t>
  </si>
  <si>
    <t xml:space="preserve"> 11.1</t>
  </si>
  <si>
    <t xml:space="preserve"> 12.1</t>
  </si>
  <si>
    <t xml:space="preserve"> 13.1</t>
  </si>
  <si>
    <t xml:space="preserve"> 28.1</t>
  </si>
  <si>
    <r>
      <t xml:space="preserve">По Указу: "Повышение к 2018 году средней заработной социальных работников, включая социальных работников медицинских организаций, младшего медицинского персонала (персонала, обеспечивающего условия для предоставления медицинских услуг), </t>
    </r>
    <r>
      <rPr>
        <b/>
        <i/>
        <sz val="13"/>
        <rFont val="Times New Roman"/>
        <family val="1"/>
      </rPr>
      <t xml:space="preserve">среднего медицинского (фармацевтического) персонала </t>
    </r>
    <r>
      <rPr>
        <b/>
        <i/>
        <sz val="13"/>
        <color indexed="60"/>
        <rFont val="Times New Roman"/>
        <family val="1"/>
      </rPr>
      <t>(персонала, обеспечивающего условия для предоставления медицинских услуг) - до 100 процентов от средней заработной платы в соответствующем регионе"</t>
    </r>
  </si>
  <si>
    <r>
      <t xml:space="preserve">По Указу: "Повышение к 2018 году средней заработной социальных работников, включая социальных работников медицинских организаций, </t>
    </r>
    <r>
      <rPr>
        <b/>
        <i/>
        <sz val="13"/>
        <rFont val="Times New Roman"/>
        <family val="1"/>
      </rPr>
      <t xml:space="preserve">младшего медицинского персонала </t>
    </r>
    <r>
      <rPr>
        <b/>
        <i/>
        <sz val="13"/>
        <color indexed="60"/>
        <rFont val="Times New Roman"/>
        <family val="1"/>
      </rPr>
      <t>(персонала, обеспечивающего условия для предоставления медицинских услуг), среднего медицинского (фармацевтического) персонала (персонала, обеспечивающего условия для предоставления медицинских услуг) - до 100 процентов от средней заработной платы в соответствующем регионе"</t>
    </r>
  </si>
  <si>
    <t>По Указу: "Увеличение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процентов, предусмотрев, что 50 процентов из них должны обучаться за счет бюджетных ассигнований федерального бюджета"</t>
  </si>
  <si>
    <t>По Указу: "Снижение среднего числа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деятельности, к 2014 году - до 2"</t>
  </si>
  <si>
    <r>
      <t xml:space="preserve">Доведение к 2018 году средней заработной платы педагогических работников образовательных учреждений дополнительного образования детей                                                                                           до средней заработной платы </t>
    </r>
    <r>
      <rPr>
        <b/>
        <i/>
        <u val="single"/>
        <sz val="13"/>
        <color indexed="13"/>
        <rFont val="Times New Roman"/>
        <family val="1"/>
      </rPr>
      <t>учителей</t>
    </r>
    <r>
      <rPr>
        <b/>
        <i/>
        <sz val="13"/>
        <color indexed="13"/>
        <rFont val="Times New Roman"/>
        <family val="1"/>
      </rPr>
      <t xml:space="preserve"> в соответствующем регионе"</t>
    </r>
  </si>
  <si>
    <r>
      <rPr>
        <b/>
        <sz val="13"/>
        <color indexed="8"/>
        <rFont val="Times New Roman"/>
        <family val="1"/>
      </rPr>
      <t>культура</t>
    </r>
    <r>
      <rPr>
        <sz val="13"/>
        <color indexed="8"/>
        <rFont val="Times New Roman"/>
        <family val="1"/>
      </rPr>
      <t xml:space="preserve"> - 19504.00 при целевом- 19863 р.; </t>
    </r>
    <r>
      <rPr>
        <b/>
        <sz val="13"/>
        <color indexed="8"/>
        <rFont val="Times New Roman"/>
        <family val="1"/>
      </rPr>
      <t>спорт</t>
    </r>
    <r>
      <rPr>
        <sz val="13"/>
        <color indexed="8"/>
        <rFont val="Times New Roman"/>
        <family val="1"/>
      </rPr>
      <t xml:space="preserve"> - 17071.9 р. при целевом- 19466.00 р.; </t>
    </r>
    <r>
      <rPr>
        <b/>
        <sz val="13"/>
        <color indexed="8"/>
        <rFont val="Times New Roman"/>
        <family val="1"/>
      </rPr>
      <t>образование</t>
    </r>
    <r>
      <rPr>
        <sz val="13"/>
        <color indexed="8"/>
        <rFont val="Times New Roman"/>
        <family val="1"/>
      </rPr>
      <t xml:space="preserve"> - 17310.04 при целевом- 16624 р. В образовании отклонения за счет реорганизации трех учр-ий доп.образования</t>
    </r>
  </si>
  <si>
    <t>25591,2 - целевое заначение Департамента образования</t>
  </si>
  <si>
    <t>С целью поддержки одаренных детей ежегодно проводится конкурс, выявляющий юные таланты</t>
  </si>
  <si>
    <t xml:space="preserve">Привлечено максимальное количество творческих коллективов для участия в массовых мероприятиях; повышение престижа творческих коллективов, улучшение материальной базы творческих коллективов. </t>
  </si>
  <si>
    <t>Данные расхождения показателя обеспеченности населения врачами  объясняется оттоком кадров с ЛПУ. Основные причины - уход по возрасту; смена места жительства; переход на другую работу (с более выгодными условиями).</t>
  </si>
  <si>
    <r>
      <t xml:space="preserve">% по отношению к среднеобластной заработной плате </t>
    </r>
    <r>
      <rPr>
        <u val="single"/>
        <sz val="13"/>
        <color indexed="8"/>
        <rFont val="Times New Roman"/>
        <family val="1"/>
      </rPr>
      <t>учителей</t>
    </r>
  </si>
  <si>
    <t>Созданные рабочие места по городу в целом. Органами статистики не наблюдается показатель "создание и модернизация высокопроизводительных рабочих мест"</t>
  </si>
  <si>
    <t>В сравнении с прогнозными значениями</t>
  </si>
  <si>
    <t>В пределах погрешности</t>
  </si>
  <si>
    <t>В пределах установленной погрешности</t>
  </si>
  <si>
    <t>Выполнено целевое значение Департамента</t>
  </si>
  <si>
    <t>Целевое значение Департамента выполнено, но не достигнуто значение по дорожной карте, по причине того что фактически сложившаяся заработная плата выше, чем планируемая изначально</t>
  </si>
  <si>
    <t>Исполнено</t>
  </si>
  <si>
    <t>По Указу: "Доведение в 2012 году средней заработной платы педагогических работников образовательных учреждений общего образования до средней заработной платы в соответствующем регионе"</t>
  </si>
  <si>
    <t>Выполнено</t>
  </si>
  <si>
    <t>Выполнено в пределах установленных отклонений</t>
  </si>
  <si>
    <t>Уровень з/пл достигнут за счет увеличения ФОТ из средств областного бюджета и прочих расходов из сметы учреждений</t>
  </si>
  <si>
    <t>Созданно 10 рабочих мест, на которые трудоустроено 14 человек</t>
  </si>
  <si>
    <t>Созданно 4 рабочих места, на которые трудоустроено 5 человек</t>
  </si>
  <si>
    <r>
      <rPr>
        <b/>
        <sz val="13"/>
        <color indexed="8"/>
        <rFont val="Times New Roman"/>
        <family val="1"/>
      </rPr>
      <t>Зафиксирован 1 случай.</t>
    </r>
    <r>
      <rPr>
        <sz val="13"/>
        <color indexed="8"/>
        <rFont val="Times New Roman"/>
        <family val="1"/>
      </rPr>
      <t xml:space="preserve"> Случай материнской смертности разобран комиссией ДОЗН, признан непредотвратимым. Дефектов оказания медицинской помощи нет.</t>
    </r>
  </si>
  <si>
    <t>Очередность отсутствует</t>
  </si>
  <si>
    <t>В соответствии с Постановлением Губернатора Кемеровской области от 23.01.2014 № 3-пг "Об оценке населением эффективности деятельности руководителей органов местного самоуправления, унитарных предприятий и учреждений, действующих на региональном и муниципальном уровнях, акционерных обществ, контрольный пакет акций которых находится в собственности Кемеровской области или в муниципальной собственности, осуществляющих оказание услуг населению городских округов и муниципальных районов Кемеровской области" опрос будет проведен во втором полугодии на территории всех городских округов и муниципальных районов посредством официального сайта Администрации Кемеровской области, официальных сайтов городских округов и муниципальных районов Кемеровской области. Данные опросов должны быть сформированы до 1 декабря.</t>
  </si>
  <si>
    <t>По Указу: "Увеличение доли продукции высокотехнологичных и наукоемких отраслей экономики в валовом внутреннем продукте к 2018 году в 1,3 раза относительно уровня 2011 года"</t>
  </si>
  <si>
    <t>ВЫПОЛНЕНИЕ  УКАЗОВ  ПРЕЗИДЕНТА  РФ  В.В. ПУТИНА  №№596-606                                                                                                                                                                                                                                                              В  БЕЛОВСКОМ  ГОРОДСКОМ  ОКРУГЕ</t>
  </si>
  <si>
    <r>
      <t xml:space="preserve">По Указу: "Повышение к 2018 году средней заработной платы </t>
    </r>
    <r>
      <rPr>
        <b/>
        <i/>
        <sz val="13"/>
        <rFont val="Times New Roman"/>
        <family val="1"/>
      </rPr>
      <t>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</t>
    </r>
    <r>
      <rPr>
        <b/>
        <i/>
        <sz val="13"/>
        <color indexed="60"/>
        <rFont val="Times New Roman"/>
        <family val="1"/>
      </rPr>
      <t xml:space="preserve"> до 200 процентов от средней заработной платы в соответствующем регионе"</t>
    </r>
  </si>
  <si>
    <t>По Указу: "Увеличить к 2015 году до 4 тыс. количество государственых стипендий для выдающихся деятелей культуры и искусства и молодых талантливых авторов"</t>
  </si>
  <si>
    <t>По Указу: "Увеличить к 2018 году, в целях выявления и поддержки юных талантов, число детей, привлекаемых к участию в творческих мероприятиях, до 8 процентов от общего числа детей"</t>
  </si>
  <si>
    <t>По Указу: "Обеспечить к 2018 году снижение смертности от новообразрваний (в том числе злокачественных) до 192,8 случая на 100 тыс. населения"</t>
  </si>
  <si>
    <t>По Указу: "Обеспечить к 2018 году снижение младенческой смертности, в первую очередь за счет снижения её в регионах с высоким уровнем данного показателя, до 7,5 на 1 тыс. родившихся живыми"</t>
  </si>
  <si>
    <t>По Указу: "Обеспечить увеличение к 2018 году ожидаемой продолжительности жизни в Российской Федерации до 74 лет"</t>
  </si>
  <si>
    <t>По Указу: "Уровень удовлетворенности граждан Российской Федерации качеством предоставления государственных и муниципальных услуг к 2018 году - не менее 90 процентов"</t>
  </si>
  <si>
    <t>НАЦИОНАЛЬНАЯ ПОЛИТИКА                                                                                                                                                                                                                                                                                                                                     (№ 602 «Об обеспечении межнационального согласия»)</t>
  </si>
  <si>
    <t>Не установлены показатели</t>
  </si>
  <si>
    <t>Плановые показатели не были установлены</t>
  </si>
  <si>
    <t>(№ 596 «0 долгосрочной государственной экономической политике»)</t>
  </si>
  <si>
    <t>ЭКОНОМИКА</t>
  </si>
  <si>
    <t>(№ 597 «0 мероприятиях по реализации государственной социальной политики»)</t>
  </si>
  <si>
    <t xml:space="preserve">ЗАРАБОТНАЯ ПЛАТА                                                                                                                                                    </t>
  </si>
  <si>
    <t>Первый заместитель Главы Беловского городского округа  Горелова А.В.</t>
  </si>
  <si>
    <t>Заместитель Главы Беловского городского округа (по экономике, финансам, налогам и собственности) Чернов А.Г.</t>
  </si>
  <si>
    <t>Первый заместитель Главы Беловского городского округа  Горелова А.В., директор ГКУ "Центр занятости населения города Белово" Покроева Т.П.</t>
  </si>
  <si>
    <t xml:space="preserve">КУЛЬТУРА                                                                                 </t>
  </si>
  <si>
    <t>(№ 598 «0 совершенствовании государственной политики в сфере здравоохранения»)</t>
  </si>
  <si>
    <t xml:space="preserve">ЗДРАВООХРАНЕНИЕ                                  </t>
  </si>
  <si>
    <t>(№ 599 «0 мерах по реализации государственной политики в области образования и науки»)</t>
  </si>
  <si>
    <t>ОБРАЗОВАНИЕ</t>
  </si>
  <si>
    <t xml:space="preserve">ДОСТУПНОЕ И КОМФОРТНОЕ ЖИЛЬЁ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</si>
  <si>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(№ 600 "О мерах по обеспечению граждан РФ доступным и комфортным жильём и повышению качества жилищно-коммунальных услуг")</t>
  </si>
  <si>
    <t>Заместитель Главы Беловского городского округа (по жилищно-коммунальному хозяйству) Смараков С.В.</t>
  </si>
  <si>
    <t>Первый заместитель Главы Беловского городского округа Горелова А.В., заместитель Главы Беловского городского округа (по координации работы правоохранительных органов и органов военного управления) Истомин С.М., заместитель Главы Беловского городского округа – руководителю аппарата Кокорина Е.И.</t>
  </si>
  <si>
    <t>Заместитель Главы Беловского городского округа (по промышленности, развитию потребительского рынка и услуг) Щеколдина Н.В.</t>
  </si>
  <si>
    <t>Заместители Главы Беловского городского округа</t>
  </si>
  <si>
    <t xml:space="preserve">ГОСУДАРСТВЕННОЕ (МУНИЦИПАЛЬНОЕ) УПРАВЛЕНИЕ                                                                                                                                                                                                                                                        </t>
  </si>
  <si>
    <t>(№ 601 «Об основных направлениях совершенствования системы государственного управления»)</t>
  </si>
  <si>
    <t>По Указу: "Доля граждан, использующих механизм получения государственных и муниципальных услуг в электронной форме, к 2018 году - не менее 70 процентов"</t>
  </si>
  <si>
    <t>(№ 606 «О мерах по реализации демографической политики РФ»)</t>
  </si>
  <si>
    <t>ЗДРАВООХРАНЕНИЕ</t>
  </si>
  <si>
    <t>Ответственный исполнитель                                    (по распоряжению)</t>
  </si>
  <si>
    <r>
      <rPr>
        <b/>
        <sz val="11"/>
        <color indexed="8"/>
        <rFont val="Times New Roman"/>
        <family val="1"/>
      </rPr>
      <t>Фактическая сред .з/пл работников культуры муниципальных учреждений г.Белово - 12720 руб. это составляет -50,1% от среднеобластной. Расхождения со статистикой имеются потому, что органы статистики учитывают в данной категории и УДМ, так как у них один ОКВЭД.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Для достижения показателя на оплату труда были привлечены доподнительные средства за счёт проведения реорганизации и ликвидации учреждений культуры. В 2013 году ликвидировано одно учреждение культуры – ДК «Горняк» (сокращено 15 ставок), в КЗРМИ передано здание кинотеатра «Ракета» (сокращены 4 ставки), реорганизованы путём слияния МОУ ДОД ДХШ №3 и МОУ ДОД ДХШ №27 (сокращена одна ставка). Высвободившейся фонд оплаты труда был перераспределён среди прочих учреждений культуры. Кроме того, за счёт доходов от предпринимательской деятельности на фонд оплаты труда было направлено 1,0 млн. рублей</t>
    </r>
  </si>
  <si>
    <t>По Указу: "До ноября 2012 года обеспечить разработку комплекса мер, направленных на совершенствование работы органов государственной власти Российской Федерации по предупреждению межнациональных конфликтов, включая создание эффективных механизмов их урегулирования и проведение системного мониторинга состояния межнациональных отношений, а также на активизацию работы по недопущению проявлений национального и религиозного экстремизма и пресечению деятельности организованных преступных групп, сформированных по этническому принципу"</t>
  </si>
  <si>
    <t>Первый заместитель Главы Беловского городского округа  Горелова А.В., Начальник МКУ "Управление образования г.Белово" Шафирко В.Я.</t>
  </si>
  <si>
    <t>Первый заместитель Главы Беловского городского округа  Горелова А.В., Начальник МУ "Управление культуры и кино г.Белово" Хаперская Н.В., Начальник МКУ "Управление по делам молодежи г.Белово" Лобанова С.Г.</t>
  </si>
  <si>
    <t>Первый заместитель Главы Беловского городского округа  Горелова А.В., Начальник МКУ "Управление здравоохранениия г.Белово" Орлянская Н.Н.</t>
  </si>
  <si>
    <t>Первый заместитель Главы Беловского городского округа  Горелова А.В., Председатель Комитета социальной защиты Беловского городского округа Павликова Т.И.</t>
  </si>
  <si>
    <t>Первый заместитель Главы Беловского городского округа  Горелова А.В., Начальник МУ "Управление культуры и кино г.Белово" Хаперская Н.В.</t>
  </si>
  <si>
    <t>первоначально доведен показатель -23 548.6</t>
  </si>
  <si>
    <t>Расхождения со статистикой имеются потому, что органы статистики учитывают в данной категории  УДМ и Управление культуры, так как   этим учреждениям  присвоен один  ОКВЭД. Фактическая заработная плата главных специалистов, заведующих ЦОДМ, заведующих отделами и  специалистов- 18 698 рублей, в т.ч. административно-управленческого и технического персонала   – 15 629 рублей.  Штатная численность работников УДМ-46 чел., несовершеннолетниих работников-30 чел. Средняя заработная плата составила 11099 рублей.</t>
  </si>
  <si>
    <t xml:space="preserve">Выполнено, при коэффициенте совместительства 1,9.                                                           Начисление заработной платы производится в соответствии с моделями, учитывающими  выполненные объемы муниципального задания МО, качество предоставленных медицинских услуг, наличие дефектов и жалоб. </t>
  </si>
  <si>
    <t>Выполнено в пределах допустимых отклонений.                                                                                  Начисление заработной платы производится в соответствии с моделями, учитывающими  выполненные объемы муниципального задания МО, качество предоставленных медицинских услуг, наличие дефектов и жалоб.                                                                                             Коэффициент совместительства среднего медицинского персонала - 1,5.</t>
  </si>
  <si>
    <t>Отсутствие притока молодых специалистов в ЛПУ.</t>
  </si>
  <si>
    <t>Вновь прибывших специалистов врачей в ЛПУ для работы в поликлиниках не зарегистрировано.</t>
  </si>
  <si>
    <t>по данным органа ЗАГС г. Белово</t>
  </si>
  <si>
    <t>Зафиксирован 1 случай. Случай материнской смертности разобран комиссией ДОЗН, признан условно предотвратимым. Разработаны дополнительные мероприятия по снижению материнской смертности.</t>
  </si>
  <si>
    <t>учитывая  культуру, образование.</t>
  </si>
  <si>
    <t>выполнено</t>
  </si>
  <si>
    <t>Снижение средней заработной платы произошло по причине увеличения численности в связи с открытием в больнице №1 нового первичного сосудистого отделения.                                                                              Коэффициент совместительства младшего медицинского персонала 1,2.</t>
  </si>
  <si>
    <t>9 мес. 2014</t>
  </si>
  <si>
    <t xml:space="preserve">  9 мес. 2014</t>
  </si>
  <si>
    <t xml:space="preserve"> 9 мес. 2014</t>
  </si>
  <si>
    <t>Справочно: по  среднемесячная  заработнная плата: по экономике региона  за 9 мес. 2014 год - 26058,2 рублей, по врачам - 40217,1 руб.</t>
  </si>
  <si>
    <t>Выполнено в пределах допустимых отклонений.                                                                                                                                                                  Коэффициент совместительства среднего медицинского персонала - 1,5.</t>
  </si>
  <si>
    <t>Справочно: по  среднемесячная  заработнная плата: по экономике региона   - 26058,2 рублей, по среднему персрналу - 20934,6 руб.</t>
  </si>
  <si>
    <t>Среднеобластной к-т совместительства 1,61; по городу 1,5.</t>
  </si>
  <si>
    <t>Среднеебластной к-т совместительства 1,6; по городу 1,23.</t>
  </si>
  <si>
    <t>среднеобластной к-т совместительства 2,1; по городу 1,9.</t>
  </si>
  <si>
    <t xml:space="preserve">Выполнено, при коэффициенте совместительства 1,9                                                          </t>
  </si>
  <si>
    <t>Справочно: по  среднемесячная  заработнная плата за 9 мес.: по экономике региона   - 26058,2 рублей, по младшему мед. персоналу - 13074,9 руб.</t>
  </si>
  <si>
    <t>Первый заместитель Главы Беловского городского округа  Горелова А.В., Начальник МКУ "Управление здравоохранениия г.Белово"</t>
  </si>
  <si>
    <t xml:space="preserve">  Из них оценочно 128 высокопроизводительных</t>
  </si>
  <si>
    <t>Справочно: средняя заработнная плата по области - 26732,3</t>
  </si>
  <si>
    <r>
      <t xml:space="preserve">Справочно: средняя </t>
    </r>
    <r>
      <rPr>
        <u val="single"/>
        <sz val="13"/>
        <color indexed="8"/>
        <rFont val="Times New Roman"/>
        <family val="1"/>
      </rPr>
      <t>отраслевая</t>
    </r>
    <r>
      <rPr>
        <sz val="13"/>
        <color indexed="8"/>
        <rFont val="Times New Roman"/>
        <family val="1"/>
      </rPr>
      <t xml:space="preserve"> заработнная плата по области - 25655,2</t>
    </r>
  </si>
  <si>
    <r>
      <t xml:space="preserve">Справочно: средняя заработнная плата </t>
    </r>
    <r>
      <rPr>
        <u val="single"/>
        <sz val="13"/>
        <color indexed="8"/>
        <rFont val="Times New Roman"/>
        <family val="1"/>
      </rPr>
      <t>учителей</t>
    </r>
    <r>
      <rPr>
        <sz val="13"/>
        <color indexed="8"/>
        <rFont val="Times New Roman"/>
        <family val="1"/>
      </rPr>
      <t xml:space="preserve"> по области - 27637</t>
    </r>
  </si>
  <si>
    <t>Справочно: по  среднемесячная  заработнная плата по экономике региона  за 2014 год - 26732,3 рублей</t>
  </si>
  <si>
    <t>Справочно: по  среднемесячная  заработнная плата по экономике региона   - 26732,3 рублей</t>
  </si>
  <si>
    <t>В пределах допустимых отклонений</t>
  </si>
  <si>
    <t xml:space="preserve">Показатель по данной категории не достигнут (92,7%), т.к. мероприятия по оптимизации численности младшего медицинского персонала проводились в третьем и четвертом кварталах,  среднесписочная численность с показателя 465,0 на 01.01.2014 г.  уменьшилась до 445,7 на 01.01.2015 г.  </t>
  </si>
  <si>
    <t>(12 случаев) ;  2013г. -4,9 (9 случаев)</t>
  </si>
  <si>
    <r>
      <t>В мероприятиях приняло участие 1385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детей.</t>
    </r>
  </si>
  <si>
    <t>распоряжение АБГО от 29.07.2014 г. №1986-р "Об учреждении муниципальной стипендии Главы Беловского городского округа "Юные дарования"</t>
  </si>
  <si>
    <t xml:space="preserve">Ср. з/пл составила  17605 руб. при плане 17232 руб. Для достижения планового показателя проведены следующие мероприятия: увеличена доля расходов на ФОТ от оказания платных услуг, в 2014 году направлено - 2,5 млн. руб.; проведены процедуры присоединения кл. с. "Заречное" к ДК "Угольщиков" (сокращение 2-х ставок - экономия за 8 мес. -208,3 тыс. руб.), кл. "Пионер" к ЦДК (сокращение 7,5 ставок - экономия 1,1 млн. руб.), объединение МУ "Историко-краеведчесикй музей" и МУ Выставочный зал, галерея "Вернисаж" </t>
  </si>
  <si>
    <t>23961.9 - целевое значение Департамента образования</t>
  </si>
  <si>
    <t>29580 руб. по крупным и средним предприятиям</t>
  </si>
  <si>
    <t>номинальный рост з/п 104,5% , ИПЦ за 2014 год 107,9%</t>
  </si>
  <si>
    <t>Окончание модернизации на Беловской ГРЭС</t>
  </si>
  <si>
    <t>Начальник управления архитектуры и градостроительства Администрации Беловского городского округа Бахур А.Ф.</t>
  </si>
  <si>
    <t xml:space="preserve">Первый заместитель Главы Беловского городского округа  Горелова А.В., Начальник МКУ "Управление образования г.Белово" Шафирко В.Я., Начальник МУ "Управление культуры и кино г.Белово" Хаперская Н.В., Начальник МКУ "Управление по физической культуре и спорту г.Белово" </t>
  </si>
  <si>
    <t>Первый заместитель Главы Беловского городского округа  Горелова А.В., Начальник МКУ "Управление здравоохранениия г.Белово" Соловьев А.Г.</t>
  </si>
  <si>
    <t>Первый заместитель Главы Беловского городского округа  Горелова А.В., Начальник МКУ "Управление здравоохранениия г.Белово"Соловьев А.Г..</t>
  </si>
  <si>
    <t>Первый заместитель Главы Беловского городского округа  Горелова А.В., Начальник МКУ "Управление здравоохранениия г.Белово" Соловьев А.Г..</t>
  </si>
  <si>
    <t>Первый заместитель Главы Беловского городского округа  Горелова А.В., заместитель Главы Беловского городского округа (по экономике, финансам, налогам и собственности)        Чернов А.Г., заместитель Главы Беловского городского округа (по жилищно-коммунальному хозяйству) Смараков С.В., начальник управления архитектуры и градостроительства Администрации Беловского городского округа Бахур А.Ф., заместитель Главы Беловского городского округа (по промышленности, развитию потребительского рынка и услуг) Щеколдина Н.В.</t>
  </si>
  <si>
    <t>Первый заместитель Главы Беловского городского округа  Горелова А.В., заместитель Главы Беловского городского округа (по экономике, финансам, налогам и собственности)      Чернов А.Г., заместитель Главы Беловского городского округа (по жилищно-коммунальному хозяйству) Смараков С.В., начальник управления архитектуры и градостроительства Администрации Беловского городского округа Бахур А.Ф., заместитель Главы Беловского городского округа (по промышленности, развитию потребительского рынка и услуг) Щеколдина Н.В.</t>
  </si>
  <si>
    <t>Первый заместитель Главы Беловского городского округа  Горелова А.В., заместитель Главы Беловского городского округа (по экономике, финансам, налогам и собственности)       Чернов А.Г., заместитель Главы Беловского городского округа (по жилищно-коммунальному хозяйству) Смараков С.В., начальник управления архитектуры и градостроительства Администрации Беловского городского округа Бахур А.Ф., заместитель Главы Беловского городского округа (по промышленности, развитию потребительского рынка и услуг) Щеколдина Н.В.</t>
  </si>
  <si>
    <t>Справочно: средняя заработнная плата по области - 27612,8</t>
  </si>
  <si>
    <t>годовой показатель</t>
  </si>
  <si>
    <t>Из них оценочно высокопроизводительных 65</t>
  </si>
  <si>
    <t>Справочно: средняя заработнная плата по области - 27627,2</t>
  </si>
  <si>
    <t>за 9 месяцев 2015 г</t>
  </si>
  <si>
    <r>
      <t xml:space="preserve">Справочно: средняя </t>
    </r>
    <r>
      <rPr>
        <u val="single"/>
        <sz val="13"/>
        <color indexed="8"/>
        <rFont val="Times New Roman"/>
        <family val="1"/>
      </rPr>
      <t>отраслевая</t>
    </r>
    <r>
      <rPr>
        <sz val="13"/>
        <color indexed="8"/>
        <rFont val="Times New Roman"/>
        <family val="1"/>
      </rPr>
      <t xml:space="preserve"> заработнная плата по области - 27627,2</t>
    </r>
  </si>
  <si>
    <t>за 9 месяцев 2015</t>
  </si>
  <si>
    <r>
      <t xml:space="preserve">Справочно: средняя </t>
    </r>
    <r>
      <rPr>
        <u val="single"/>
        <sz val="13"/>
        <color indexed="8"/>
        <rFont val="Times New Roman"/>
        <family val="1"/>
      </rPr>
      <t>отраслевая</t>
    </r>
    <r>
      <rPr>
        <sz val="13"/>
        <color indexed="8"/>
        <rFont val="Times New Roman"/>
        <family val="1"/>
      </rPr>
      <t xml:space="preserve"> заработнная плата по области - 25871,4</t>
    </r>
  </si>
  <si>
    <t>за  9 месяцев 2015 г</t>
  </si>
  <si>
    <r>
      <t xml:space="preserve">Справочно: средняя заработнная плата </t>
    </r>
    <r>
      <rPr>
        <u val="single"/>
        <sz val="13"/>
        <color indexed="8"/>
        <rFont val="Times New Roman"/>
        <family val="1"/>
      </rPr>
      <t>учителей</t>
    </r>
    <r>
      <rPr>
        <sz val="13"/>
        <color indexed="8"/>
        <rFont val="Times New Roman"/>
        <family val="1"/>
      </rPr>
      <t xml:space="preserve"> по области - 27674,8</t>
    </r>
  </si>
  <si>
    <t xml:space="preserve">за 9 месяцев 2015г </t>
  </si>
  <si>
    <t>за 9 месяцев 2015г</t>
  </si>
  <si>
    <t>Справочно: по  среднемесячная  заработнная плата по экономике региона  за 9 мес. 2015 года - 27627,2 рублей</t>
  </si>
  <si>
    <t>Справочно: по  среднемесячная  заработнная плата по экономике региона   - 27627,2 рублей</t>
  </si>
  <si>
    <t>распоряжение АБГО от 08.09.2015 г. №2629-р "Об учреждении муниципальной стипендии Главы Беловского городского округа "Юные дарования"</t>
  </si>
  <si>
    <t>За 9 месяцев 544851 детей привлечено для участия в творческих мероприятиях.</t>
  </si>
  <si>
    <t>9 месяцев 2015 г</t>
  </si>
  <si>
    <t>9 месяцев 2015 г( 9 м 2014 - 143,1)</t>
  </si>
  <si>
    <t>9 месяцев 2015 г (9 м 2014- 26)</t>
  </si>
  <si>
    <t>9 месяцев 2015 г ( 9 мес. 2014 - 12,3)</t>
  </si>
  <si>
    <t xml:space="preserve"> 9 месяцев 2015 г (9 мес.2014 - 5,8)</t>
  </si>
  <si>
    <t>9 месяцев 2015</t>
  </si>
  <si>
    <t>9 мес 2015</t>
  </si>
  <si>
    <t>за 9 мес 2015 г ( 9 мес 2014 - 10,2)</t>
  </si>
  <si>
    <t>9 мес. 2015</t>
  </si>
  <si>
    <t>за 9 мес. 2015 по крупным и средним п/ям</t>
  </si>
  <si>
    <t xml:space="preserve">за 9 мес 2015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</si>
</sst>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_р_.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b/>
      <i/>
      <sz val="13"/>
      <color indexed="60"/>
      <name val="Times New Roman"/>
      <family val="1"/>
    </font>
    <font>
      <b/>
      <i/>
      <sz val="13"/>
      <name val="Times New Roman"/>
      <family val="1"/>
    </font>
    <font>
      <b/>
      <i/>
      <sz val="13"/>
      <color indexed="12"/>
      <name val="Times New Roman"/>
      <family val="1"/>
    </font>
    <font>
      <b/>
      <i/>
      <sz val="13"/>
      <color indexed="13"/>
      <name val="Times New Roman"/>
      <family val="1"/>
    </font>
    <font>
      <b/>
      <i/>
      <u val="single"/>
      <sz val="13"/>
      <color indexed="1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i/>
      <sz val="13"/>
      <color rgb="FF6633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C00000"/>
      <name val="Times New Roman"/>
      <family val="1"/>
    </font>
    <font>
      <b/>
      <i/>
      <sz val="13"/>
      <color rgb="FF0000FF"/>
      <name val="Times New Roman"/>
      <family val="1"/>
    </font>
    <font>
      <b/>
      <i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sz val="14"/>
      <color theme="1"/>
      <name val="Times New Roman"/>
      <family val="1"/>
    </font>
    <font>
      <b/>
      <sz val="13"/>
      <color rgb="FFFF0000"/>
      <name val="Times New Roman"/>
      <family val="1"/>
    </font>
    <font>
      <b/>
      <i/>
      <sz val="13"/>
      <color rgb="FFFFFF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Border="1" applyAlignment="1">
      <alignment horizontal="left"/>
    </xf>
    <xf numFmtId="3" fontId="52" fillId="0" borderId="0" xfId="0" applyNumberFormat="1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2" fillId="31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left"/>
    </xf>
    <xf numFmtId="164" fontId="52" fillId="0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165" fontId="52" fillId="0" borderId="10" xfId="0" applyNumberFormat="1" applyFont="1" applyFill="1" applyBorder="1" applyAlignment="1">
      <alignment horizontal="center" vertical="center" wrapText="1"/>
    </xf>
    <xf numFmtId="1" fontId="52" fillId="33" borderId="10" xfId="0" applyNumberFormat="1" applyFont="1" applyFill="1" applyBorder="1" applyAlignment="1">
      <alignment horizontal="center" vertical="center" wrapText="1"/>
    </xf>
    <xf numFmtId="166" fontId="52" fillId="33" borderId="10" xfId="0" applyNumberFormat="1" applyFont="1" applyFill="1" applyBorder="1" applyAlignment="1">
      <alignment horizontal="center" vertical="center" wrapText="1"/>
    </xf>
    <xf numFmtId="166" fontId="52" fillId="34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/>
    </xf>
    <xf numFmtId="0" fontId="52" fillId="31" borderId="10" xfId="0" applyFont="1" applyFill="1" applyBorder="1" applyAlignment="1">
      <alignment horizontal="center" vertical="center" wrapText="1"/>
    </xf>
    <xf numFmtId="0" fontId="53" fillId="31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66" fontId="52" fillId="31" borderId="10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left"/>
    </xf>
    <xf numFmtId="0" fontId="52" fillId="33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66" fontId="52" fillId="33" borderId="11" xfId="0" applyNumberFormat="1" applyFont="1" applyFill="1" applyBorder="1" applyAlignment="1">
      <alignment horizontal="center" vertical="center" wrapText="1"/>
    </xf>
    <xf numFmtId="166" fontId="52" fillId="0" borderId="11" xfId="0" applyNumberFormat="1" applyFont="1" applyFill="1" applyBorder="1" applyAlignment="1">
      <alignment horizontal="center" vertical="center" wrapText="1"/>
    </xf>
    <xf numFmtId="164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top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165" fontId="52" fillId="0" borderId="14" xfId="0" applyNumberFormat="1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left" vertical="top" wrapText="1"/>
    </xf>
    <xf numFmtId="0" fontId="52" fillId="34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164" fontId="52" fillId="0" borderId="14" xfId="0" applyNumberFormat="1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top"/>
    </xf>
    <xf numFmtId="166" fontId="52" fillId="33" borderId="11" xfId="0" applyNumberFormat="1" applyFont="1" applyFill="1" applyBorder="1" applyAlignment="1">
      <alignment horizontal="left" vertical="center" wrapText="1"/>
    </xf>
    <xf numFmtId="164" fontId="55" fillId="33" borderId="11" xfId="0" applyNumberFormat="1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164" fontId="52" fillId="0" borderId="11" xfId="0" applyNumberFormat="1" applyFont="1" applyFill="1" applyBorder="1" applyAlignment="1">
      <alignment horizontal="left" vertical="center" wrapText="1"/>
    </xf>
    <xf numFmtId="164" fontId="52" fillId="33" borderId="11" xfId="0" applyNumberFormat="1" applyFont="1" applyFill="1" applyBorder="1" applyAlignment="1">
      <alignment horizontal="left" vertical="center" wrapText="1"/>
    </xf>
    <xf numFmtId="166" fontId="52" fillId="0" borderId="11" xfId="0" applyNumberFormat="1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center" wrapText="1"/>
    </xf>
    <xf numFmtId="166" fontId="52" fillId="0" borderId="10" xfId="0" applyNumberFormat="1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center" vertical="center" wrapText="1"/>
    </xf>
    <xf numFmtId="3" fontId="52" fillId="0" borderId="14" xfId="0" applyNumberFormat="1" applyFont="1" applyFill="1" applyBorder="1" applyAlignment="1">
      <alignment horizontal="center" vertical="center" wrapText="1"/>
    </xf>
    <xf numFmtId="166" fontId="52" fillId="33" borderId="14" xfId="0" applyNumberFormat="1" applyFont="1" applyFill="1" applyBorder="1" applyAlignment="1">
      <alignment horizontal="center" vertical="center" wrapText="1"/>
    </xf>
    <xf numFmtId="166" fontId="52" fillId="33" borderId="15" xfId="0" applyNumberFormat="1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166" fontId="52" fillId="31" borderId="18" xfId="0" applyNumberFormat="1" applyFont="1" applyFill="1" applyBorder="1" applyAlignment="1">
      <alignment horizontal="center" vertical="center" wrapText="1"/>
    </xf>
    <xf numFmtId="166" fontId="52" fillId="33" borderId="18" xfId="0" applyNumberFormat="1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166" fontId="52" fillId="33" borderId="20" xfId="0" applyNumberFormat="1" applyFont="1" applyFill="1" applyBorder="1" applyAlignment="1">
      <alignment horizontal="center" vertical="center" wrapText="1"/>
    </xf>
    <xf numFmtId="166" fontId="52" fillId="0" borderId="18" xfId="0" applyNumberFormat="1" applyFont="1" applyFill="1" applyBorder="1" applyAlignment="1">
      <alignment horizontal="center" vertical="center" wrapText="1"/>
    </xf>
    <xf numFmtId="166" fontId="52" fillId="0" borderId="20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3" fontId="52" fillId="0" borderId="18" xfId="0" applyNumberFormat="1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wrapText="1"/>
    </xf>
    <xf numFmtId="164" fontId="2" fillId="0" borderId="11" xfId="0" applyNumberFormat="1" applyFont="1" applyFill="1" applyBorder="1" applyAlignment="1">
      <alignment horizontal="left" vertical="center" wrapText="1"/>
    </xf>
    <xf numFmtId="166" fontId="52" fillId="0" borderId="15" xfId="0" applyNumberFormat="1" applyFont="1" applyFill="1" applyBorder="1" applyAlignment="1">
      <alignment vertical="center" wrapText="1"/>
    </xf>
    <xf numFmtId="166" fontId="52" fillId="0" borderId="21" xfId="0" applyNumberFormat="1" applyFont="1" applyFill="1" applyBorder="1" applyAlignment="1">
      <alignment vertical="center" wrapText="1"/>
    </xf>
    <xf numFmtId="166" fontId="52" fillId="0" borderId="20" xfId="0" applyNumberFormat="1" applyFont="1" applyFill="1" applyBorder="1" applyAlignment="1">
      <alignment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left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 wrapText="1"/>
    </xf>
    <xf numFmtId="165" fontId="52" fillId="36" borderId="10" xfId="0" applyNumberFormat="1" applyFont="1" applyFill="1" applyBorder="1" applyAlignment="1">
      <alignment horizontal="center" vertical="center" wrapText="1"/>
    </xf>
    <xf numFmtId="164" fontId="52" fillId="36" borderId="10" xfId="0" applyNumberFormat="1" applyFont="1" applyFill="1" applyBorder="1" applyAlignment="1">
      <alignment horizontal="center" vertical="center" wrapText="1"/>
    </xf>
    <xf numFmtId="166" fontId="52" fillId="36" borderId="11" xfId="0" applyNumberFormat="1" applyFont="1" applyFill="1" applyBorder="1" applyAlignment="1">
      <alignment horizontal="center" vertical="center" wrapText="1"/>
    </xf>
    <xf numFmtId="167" fontId="3" fillId="36" borderId="10" xfId="0" applyNumberFormat="1" applyFont="1" applyFill="1" applyBorder="1" applyAlignment="1">
      <alignment horizontal="center" vertical="center" wrapText="1"/>
    </xf>
    <xf numFmtId="166" fontId="3" fillId="36" borderId="10" xfId="0" applyNumberFormat="1" applyFont="1" applyFill="1" applyBorder="1" applyAlignment="1">
      <alignment horizontal="center" vertical="center" wrapText="1"/>
    </xf>
    <xf numFmtId="0" fontId="52" fillId="36" borderId="22" xfId="0" applyFont="1" applyFill="1" applyBorder="1" applyAlignment="1">
      <alignment horizontal="left"/>
    </xf>
    <xf numFmtId="0" fontId="52" fillId="36" borderId="23" xfId="0" applyFont="1" applyFill="1" applyBorder="1" applyAlignment="1">
      <alignment/>
    </xf>
    <xf numFmtId="164" fontId="2" fillId="36" borderId="10" xfId="0" applyNumberFormat="1" applyFont="1" applyFill="1" applyBorder="1" applyAlignment="1">
      <alignment horizontal="center" vertical="center" wrapText="1"/>
    </xf>
    <xf numFmtId="3" fontId="52" fillId="36" borderId="10" xfId="0" applyNumberFormat="1" applyFont="1" applyFill="1" applyBorder="1" applyAlignment="1">
      <alignment horizontal="center" vertical="center" wrapText="1"/>
    </xf>
    <xf numFmtId="166" fontId="2" fillId="36" borderId="15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Border="1" applyAlignment="1">
      <alignment horizontal="left" wrapText="1"/>
    </xf>
    <xf numFmtId="0" fontId="3" fillId="36" borderId="10" xfId="0" applyFont="1" applyFill="1" applyBorder="1" applyAlignment="1">
      <alignment horizontal="center" vertical="center" wrapText="1"/>
    </xf>
    <xf numFmtId="164" fontId="3" fillId="36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166" fontId="52" fillId="36" borderId="10" xfId="0" applyNumberFormat="1" applyFont="1" applyFill="1" applyBorder="1" applyAlignment="1">
      <alignment horizontal="center" vertical="center" wrapText="1"/>
    </xf>
    <xf numFmtId="166" fontId="52" fillId="0" borderId="10" xfId="0" applyNumberFormat="1" applyFont="1" applyFill="1" applyBorder="1" applyAlignment="1">
      <alignment horizontal="center" vertical="center" wrapText="1"/>
    </xf>
    <xf numFmtId="166" fontId="52" fillId="0" borderId="20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166" fontId="2" fillId="36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2" fillId="35" borderId="1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left" vertical="center" wrapText="1"/>
    </xf>
    <xf numFmtId="0" fontId="14" fillId="35" borderId="11" xfId="0" applyFont="1" applyFill="1" applyBorder="1" applyAlignment="1">
      <alignment horizontal="left" vertical="center" wrapText="1"/>
    </xf>
    <xf numFmtId="166" fontId="52" fillId="36" borderId="10" xfId="0" applyNumberFormat="1" applyFont="1" applyFill="1" applyBorder="1" applyAlignment="1">
      <alignment horizontal="center" vertical="center" wrapText="1"/>
    </xf>
    <xf numFmtId="166" fontId="52" fillId="0" borderId="10" xfId="0" applyNumberFormat="1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166" fontId="52" fillId="0" borderId="21" xfId="0" applyNumberFormat="1" applyFont="1" applyFill="1" applyBorder="1" applyAlignment="1">
      <alignment horizontal="center" vertical="center" wrapText="1"/>
    </xf>
    <xf numFmtId="166" fontId="52" fillId="0" borderId="2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6" fontId="52" fillId="33" borderId="21" xfId="0" applyNumberFormat="1" applyFont="1" applyFill="1" applyBorder="1" applyAlignment="1">
      <alignment horizontal="center" vertical="center" wrapText="1"/>
    </xf>
    <xf numFmtId="166" fontId="52" fillId="33" borderId="20" xfId="0" applyNumberFormat="1" applyFont="1" applyFill="1" applyBorder="1" applyAlignment="1">
      <alignment horizontal="center" vertical="center" wrapText="1"/>
    </xf>
    <xf numFmtId="166" fontId="52" fillId="0" borderId="10" xfId="0" applyNumberFormat="1" applyFont="1" applyFill="1" applyBorder="1" applyAlignment="1">
      <alignment horizontal="center" vertical="center" wrapText="1"/>
    </xf>
    <xf numFmtId="166" fontId="52" fillId="36" borderId="10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166" fontId="52" fillId="33" borderId="21" xfId="0" applyNumberFormat="1" applyFont="1" applyFill="1" applyBorder="1" applyAlignment="1">
      <alignment vertical="center" wrapText="1"/>
    </xf>
    <xf numFmtId="166" fontId="52" fillId="33" borderId="20" xfId="0" applyNumberFormat="1" applyFont="1" applyFill="1" applyBorder="1" applyAlignment="1">
      <alignment vertical="center" wrapText="1"/>
    </xf>
    <xf numFmtId="166" fontId="52" fillId="34" borderId="18" xfId="0" applyNumberFormat="1" applyFont="1" applyFill="1" applyBorder="1" applyAlignment="1">
      <alignment horizontal="center" vertical="center" wrapText="1"/>
    </xf>
    <xf numFmtId="166" fontId="52" fillId="33" borderId="11" xfId="0" applyNumberFormat="1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6" fontId="52" fillId="36" borderId="11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wrapText="1"/>
    </xf>
    <xf numFmtId="0" fontId="52" fillId="36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166" fontId="52" fillId="36" borderId="18" xfId="0" applyNumberFormat="1" applyFont="1" applyFill="1" applyBorder="1" applyAlignment="1">
      <alignment horizontal="center" vertical="center" wrapText="1"/>
    </xf>
    <xf numFmtId="166" fontId="52" fillId="36" borderId="15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left"/>
    </xf>
    <xf numFmtId="166" fontId="52" fillId="0" borderId="14" xfId="0" applyNumberFormat="1" applyFont="1" applyFill="1" applyBorder="1" applyAlignment="1">
      <alignment vertical="center" wrapText="1"/>
    </xf>
    <xf numFmtId="166" fontId="52" fillId="0" borderId="18" xfId="0" applyNumberFormat="1" applyFont="1" applyFill="1" applyBorder="1" applyAlignment="1">
      <alignment vertical="center" wrapText="1"/>
    </xf>
    <xf numFmtId="166" fontId="58" fillId="36" borderId="10" xfId="0" applyNumberFormat="1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/>
    </xf>
    <xf numFmtId="166" fontId="52" fillId="36" borderId="14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top" wrapText="1"/>
    </xf>
    <xf numFmtId="164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3" fontId="2" fillId="37" borderId="10" xfId="0" applyNumberFormat="1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justify"/>
    </xf>
    <xf numFmtId="0" fontId="52" fillId="36" borderId="10" xfId="0" applyFont="1" applyFill="1" applyBorder="1" applyAlignment="1">
      <alignment horizontal="center" vertical="center"/>
    </xf>
    <xf numFmtId="166" fontId="52" fillId="36" borderId="20" xfId="0" applyNumberFormat="1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/>
    </xf>
    <xf numFmtId="0" fontId="58" fillId="36" borderId="10" xfId="0" applyFont="1" applyFill="1" applyBorder="1" applyAlignment="1">
      <alignment horizontal="center" vertical="center"/>
    </xf>
    <xf numFmtId="166" fontId="52" fillId="36" borderId="14" xfId="0" applyNumberFormat="1" applyFont="1" applyFill="1" applyBorder="1" applyAlignment="1">
      <alignment vertical="center" wrapText="1"/>
    </xf>
    <xf numFmtId="166" fontId="52" fillId="36" borderId="18" xfId="0" applyNumberFormat="1" applyFont="1" applyFill="1" applyBorder="1" applyAlignment="1">
      <alignment vertical="center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166" fontId="52" fillId="36" borderId="10" xfId="0" applyNumberFormat="1" applyFont="1" applyFill="1" applyBorder="1" applyAlignment="1">
      <alignment horizontal="center" vertical="center" wrapText="1"/>
    </xf>
    <xf numFmtId="166" fontId="3" fillId="36" borderId="10" xfId="0" applyNumberFormat="1" applyFont="1" applyFill="1" applyBorder="1" applyAlignment="1">
      <alignment horizontal="center" vertical="center" wrapText="1"/>
    </xf>
    <xf numFmtId="166" fontId="3" fillId="36" borderId="23" xfId="0" applyNumberFormat="1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166" fontId="2" fillId="36" borderId="1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9" fillId="38" borderId="27" xfId="0" applyFont="1" applyFill="1" applyBorder="1" applyAlignment="1">
      <alignment horizontal="center" vertical="center" wrapText="1"/>
    </xf>
    <xf numFmtId="0" fontId="59" fillId="38" borderId="22" xfId="0" applyFont="1" applyFill="1" applyBorder="1" applyAlignment="1">
      <alignment horizontal="center" vertical="center" wrapText="1"/>
    </xf>
    <xf numFmtId="0" fontId="59" fillId="38" borderId="28" xfId="0" applyFont="1" applyFill="1" applyBorder="1" applyAlignment="1">
      <alignment horizontal="center" vertical="center" wrapText="1"/>
    </xf>
    <xf numFmtId="166" fontId="52" fillId="0" borderId="10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0" fillId="38" borderId="27" xfId="0" applyFont="1" applyFill="1" applyBorder="1" applyAlignment="1">
      <alignment horizontal="center" vertical="center" wrapText="1"/>
    </xf>
    <xf numFmtId="0" fontId="60" fillId="38" borderId="22" xfId="0" applyFont="1" applyFill="1" applyBorder="1" applyAlignment="1">
      <alignment horizontal="center" vertical="center" wrapText="1"/>
    </xf>
    <xf numFmtId="0" fontId="60" fillId="38" borderId="28" xfId="0" applyFont="1" applyFill="1" applyBorder="1" applyAlignment="1">
      <alignment horizontal="center" vertical="center" wrapText="1"/>
    </xf>
    <xf numFmtId="0" fontId="61" fillId="33" borderId="29" xfId="0" applyFont="1" applyFill="1" applyBorder="1" applyAlignment="1">
      <alignment horizontal="center" wrapText="1"/>
    </xf>
    <xf numFmtId="0" fontId="61" fillId="33" borderId="30" xfId="0" applyFont="1" applyFill="1" applyBorder="1" applyAlignment="1">
      <alignment horizontal="center" wrapText="1"/>
    </xf>
    <xf numFmtId="0" fontId="61" fillId="33" borderId="31" xfId="0" applyFont="1" applyFill="1" applyBorder="1" applyAlignment="1">
      <alignment horizontal="center" wrapText="1"/>
    </xf>
    <xf numFmtId="0" fontId="52" fillId="0" borderId="32" xfId="0" applyFont="1" applyBorder="1" applyAlignment="1">
      <alignment horizontal="center" vertical="top"/>
    </xf>
    <xf numFmtId="0" fontId="52" fillId="0" borderId="33" xfId="0" applyFont="1" applyBorder="1" applyAlignment="1">
      <alignment horizontal="center" vertical="top"/>
    </xf>
    <xf numFmtId="0" fontId="52" fillId="0" borderId="34" xfId="0" applyFont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top" wrapText="1"/>
    </xf>
    <xf numFmtId="0" fontId="62" fillId="33" borderId="29" xfId="0" applyFont="1" applyFill="1" applyBorder="1" applyAlignment="1">
      <alignment horizontal="center" wrapText="1"/>
    </xf>
    <xf numFmtId="0" fontId="62" fillId="33" borderId="30" xfId="0" applyFont="1" applyFill="1" applyBorder="1" applyAlignment="1">
      <alignment horizontal="center" wrapText="1"/>
    </xf>
    <xf numFmtId="0" fontId="62" fillId="33" borderId="31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vertical="top" wrapText="1"/>
    </xf>
    <xf numFmtId="0" fontId="52" fillId="33" borderId="14" xfId="0" applyFont="1" applyFill="1" applyBorder="1" applyAlignment="1">
      <alignment horizontal="center" vertical="top" wrapText="1"/>
    </xf>
    <xf numFmtId="0" fontId="52" fillId="33" borderId="19" xfId="0" applyFont="1" applyFill="1" applyBorder="1" applyAlignment="1">
      <alignment horizontal="center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52" fillId="33" borderId="26" xfId="0" applyFont="1" applyFill="1" applyBorder="1" applyAlignment="1">
      <alignment horizontal="left" vertical="top" wrapText="1"/>
    </xf>
    <xf numFmtId="0" fontId="52" fillId="33" borderId="35" xfId="0" applyFont="1" applyFill="1" applyBorder="1" applyAlignment="1">
      <alignment horizontal="left" vertical="top" wrapText="1"/>
    </xf>
    <xf numFmtId="0" fontId="61" fillId="33" borderId="36" xfId="0" applyFont="1" applyFill="1" applyBorder="1" applyAlignment="1">
      <alignment horizontal="center" vertical="top" wrapText="1"/>
    </xf>
    <xf numFmtId="0" fontId="61" fillId="33" borderId="37" xfId="0" applyFont="1" applyFill="1" applyBorder="1" applyAlignment="1">
      <alignment horizontal="center" vertical="top" wrapText="1"/>
    </xf>
    <xf numFmtId="0" fontId="61" fillId="33" borderId="38" xfId="0" applyFont="1" applyFill="1" applyBorder="1" applyAlignment="1">
      <alignment horizontal="center" vertical="top" wrapText="1"/>
    </xf>
    <xf numFmtId="0" fontId="61" fillId="33" borderId="39" xfId="0" applyFont="1" applyFill="1" applyBorder="1" applyAlignment="1">
      <alignment horizontal="center" vertical="center" wrapText="1"/>
    </xf>
    <xf numFmtId="0" fontId="61" fillId="33" borderId="40" xfId="0" applyFont="1" applyFill="1" applyBorder="1" applyAlignment="1">
      <alignment horizontal="center" vertical="center" wrapText="1"/>
    </xf>
    <xf numFmtId="0" fontId="61" fillId="33" borderId="41" xfId="0" applyFont="1" applyFill="1" applyBorder="1" applyAlignment="1">
      <alignment horizontal="center" vertical="center" wrapText="1"/>
    </xf>
    <xf numFmtId="0" fontId="59" fillId="38" borderId="42" xfId="0" applyFont="1" applyFill="1" applyBorder="1" applyAlignment="1">
      <alignment horizontal="center" vertical="center" wrapText="1"/>
    </xf>
    <xf numFmtId="0" fontId="59" fillId="38" borderId="43" xfId="0" applyFont="1" applyFill="1" applyBorder="1" applyAlignment="1">
      <alignment horizontal="center" vertical="center" wrapText="1"/>
    </xf>
    <xf numFmtId="0" fontId="59" fillId="38" borderId="44" xfId="0" applyFont="1" applyFill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top"/>
    </xf>
    <xf numFmtId="0" fontId="62" fillId="33" borderId="36" xfId="0" applyFont="1" applyFill="1" applyBorder="1" applyAlignment="1">
      <alignment horizontal="center" vertical="top" wrapText="1"/>
    </xf>
    <xf numFmtId="0" fontId="62" fillId="33" borderId="37" xfId="0" applyFont="1" applyFill="1" applyBorder="1" applyAlignment="1">
      <alignment horizontal="center" vertical="top" wrapText="1"/>
    </xf>
    <xf numFmtId="0" fontId="62" fillId="33" borderId="38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52" fillId="0" borderId="26" xfId="0" applyFont="1" applyFill="1" applyBorder="1" applyAlignment="1">
      <alignment horizontal="left" vertical="top" wrapText="1"/>
    </xf>
    <xf numFmtId="0" fontId="52" fillId="33" borderId="12" xfId="0" applyFont="1" applyFill="1" applyBorder="1" applyAlignment="1">
      <alignment horizontal="center" vertical="top" wrapText="1"/>
    </xf>
    <xf numFmtId="0" fontId="53" fillId="33" borderId="26" xfId="0" applyFont="1" applyFill="1" applyBorder="1" applyAlignment="1">
      <alignment horizontal="left" vertical="top" wrapText="1"/>
    </xf>
    <xf numFmtId="0" fontId="52" fillId="0" borderId="35" xfId="0" applyFont="1" applyFill="1" applyBorder="1" applyAlignment="1">
      <alignment horizontal="left" vertical="top" wrapText="1"/>
    </xf>
    <xf numFmtId="0" fontId="58" fillId="39" borderId="39" xfId="0" applyFont="1" applyFill="1" applyBorder="1" applyAlignment="1">
      <alignment horizontal="center" vertical="center" wrapText="1"/>
    </xf>
    <xf numFmtId="0" fontId="58" fillId="39" borderId="40" xfId="0" applyFont="1" applyFill="1" applyBorder="1" applyAlignment="1">
      <alignment horizontal="center" vertical="center" wrapText="1"/>
    </xf>
    <xf numFmtId="0" fontId="58" fillId="39" borderId="41" xfId="0" applyFont="1" applyFill="1" applyBorder="1" applyAlignment="1">
      <alignment horizontal="center" vertical="center" wrapText="1"/>
    </xf>
    <xf numFmtId="0" fontId="52" fillId="33" borderId="46" xfId="0" applyFont="1" applyFill="1" applyBorder="1" applyAlignment="1">
      <alignment horizontal="left" vertical="top" wrapText="1"/>
    </xf>
    <xf numFmtId="0" fontId="52" fillId="33" borderId="47" xfId="0" applyFont="1" applyFill="1" applyBorder="1" applyAlignment="1">
      <alignment horizontal="left" vertical="top" wrapText="1"/>
    </xf>
    <xf numFmtId="0" fontId="52" fillId="33" borderId="16" xfId="0" applyFont="1" applyFill="1" applyBorder="1" applyAlignment="1">
      <alignment horizontal="left" vertical="top" wrapText="1"/>
    </xf>
    <xf numFmtId="164" fontId="52" fillId="0" borderId="15" xfId="0" applyNumberFormat="1" applyFont="1" applyFill="1" applyBorder="1" applyAlignment="1">
      <alignment horizontal="center" vertical="center" wrapText="1"/>
    </xf>
    <xf numFmtId="164" fontId="52" fillId="0" borderId="21" xfId="0" applyNumberFormat="1" applyFont="1" applyFill="1" applyBorder="1" applyAlignment="1">
      <alignment horizontal="center" vertical="center" wrapText="1"/>
    </xf>
    <xf numFmtId="164" fontId="52" fillId="0" borderId="20" xfId="0" applyNumberFormat="1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48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top" wrapText="1"/>
    </xf>
    <xf numFmtId="0" fontId="52" fillId="0" borderId="47" xfId="0" applyFont="1" applyFill="1" applyBorder="1" applyAlignment="1">
      <alignment horizontal="left" vertical="top" wrapText="1"/>
    </xf>
    <xf numFmtId="0" fontId="63" fillId="0" borderId="24" xfId="0" applyFont="1" applyFill="1" applyBorder="1" applyAlignment="1">
      <alignment wrapText="1"/>
    </xf>
    <xf numFmtId="0" fontId="63" fillId="0" borderId="49" xfId="0" applyFont="1" applyFill="1" applyBorder="1" applyAlignment="1">
      <alignment wrapText="1"/>
    </xf>
    <xf numFmtId="0" fontId="64" fillId="39" borderId="39" xfId="0" applyFont="1" applyFill="1" applyBorder="1" applyAlignment="1">
      <alignment horizontal="center" vertical="center" wrapText="1"/>
    </xf>
    <xf numFmtId="0" fontId="64" fillId="39" borderId="40" xfId="0" applyFont="1" applyFill="1" applyBorder="1" applyAlignment="1">
      <alignment horizontal="center" vertical="center" wrapText="1"/>
    </xf>
    <xf numFmtId="0" fontId="64" fillId="39" borderId="41" xfId="0" applyFont="1" applyFill="1" applyBorder="1" applyAlignment="1">
      <alignment horizontal="center" vertical="center" wrapText="1"/>
    </xf>
    <xf numFmtId="16" fontId="52" fillId="0" borderId="33" xfId="0" applyNumberFormat="1" applyFont="1" applyBorder="1" applyAlignment="1">
      <alignment horizontal="center" vertical="top"/>
    </xf>
    <xf numFmtId="164" fontId="52" fillId="33" borderId="15" xfId="0" applyNumberFormat="1" applyFont="1" applyFill="1" applyBorder="1" applyAlignment="1">
      <alignment horizontal="left" vertical="center" wrapText="1"/>
    </xf>
    <xf numFmtId="164" fontId="52" fillId="33" borderId="21" xfId="0" applyNumberFormat="1" applyFont="1" applyFill="1" applyBorder="1" applyAlignment="1">
      <alignment horizontal="left" vertical="center" wrapText="1"/>
    </xf>
    <xf numFmtId="164" fontId="52" fillId="33" borderId="20" xfId="0" applyNumberFormat="1" applyFont="1" applyFill="1" applyBorder="1" applyAlignment="1">
      <alignment horizontal="left"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21" xfId="0" applyFont="1" applyFill="1" applyBorder="1" applyAlignment="1">
      <alignment horizontal="left" vertical="center" wrapText="1"/>
    </xf>
    <xf numFmtId="0" fontId="52" fillId="33" borderId="20" xfId="0" applyFont="1" applyFill="1" applyBorder="1" applyAlignment="1">
      <alignment horizontal="left" vertical="center" wrapText="1"/>
    </xf>
    <xf numFmtId="0" fontId="57" fillId="33" borderId="50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5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9" fillId="38" borderId="34" xfId="0" applyFont="1" applyFill="1" applyBorder="1" applyAlignment="1">
      <alignment horizontal="center" vertical="center" wrapText="1"/>
    </xf>
    <xf numFmtId="0" fontId="59" fillId="38" borderId="18" xfId="0" applyFont="1" applyFill="1" applyBorder="1" applyAlignment="1">
      <alignment horizontal="center" vertical="center" wrapText="1"/>
    </xf>
    <xf numFmtId="0" fontId="59" fillId="38" borderId="20" xfId="0" applyFont="1" applyFill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 wrapText="1"/>
    </xf>
    <xf numFmtId="3" fontId="52" fillId="33" borderId="15" xfId="0" applyNumberFormat="1" applyFont="1" applyFill="1" applyBorder="1" applyAlignment="1">
      <alignment horizontal="left" vertical="center" wrapText="1"/>
    </xf>
    <xf numFmtId="3" fontId="52" fillId="33" borderId="21" xfId="0" applyNumberFormat="1" applyFont="1" applyFill="1" applyBorder="1" applyAlignment="1">
      <alignment horizontal="left" vertical="center" wrapText="1"/>
    </xf>
    <xf numFmtId="3" fontId="52" fillId="33" borderId="20" xfId="0" applyNumberFormat="1" applyFont="1" applyFill="1" applyBorder="1" applyAlignment="1">
      <alignment horizontal="left" vertical="center" wrapText="1"/>
    </xf>
    <xf numFmtId="0" fontId="58" fillId="0" borderId="5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53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2" fillId="38" borderId="26" xfId="0" applyFont="1" applyFill="1" applyBorder="1" applyAlignment="1">
      <alignment horizontal="left" vertical="top" wrapText="1"/>
    </xf>
    <xf numFmtId="0" fontId="0" fillId="38" borderId="26" xfId="0" applyFill="1" applyBorder="1" applyAlignment="1">
      <alignment/>
    </xf>
    <xf numFmtId="0" fontId="52" fillId="0" borderId="20" xfId="0" applyFont="1" applyFill="1" applyBorder="1" applyAlignment="1">
      <alignment horizontal="center" vertical="center" wrapText="1"/>
    </xf>
    <xf numFmtId="0" fontId="52" fillId="33" borderId="54" xfId="0" applyFont="1" applyFill="1" applyBorder="1" applyAlignment="1">
      <alignment horizontal="center" vertical="center" wrapText="1"/>
    </xf>
    <xf numFmtId="0" fontId="52" fillId="33" borderId="54" xfId="0" applyFont="1" applyFill="1" applyBorder="1" applyAlignment="1">
      <alignment horizontal="center" vertical="top" wrapText="1"/>
    </xf>
    <xf numFmtId="0" fontId="52" fillId="0" borderId="32" xfId="0" applyFont="1" applyFill="1" applyBorder="1" applyAlignment="1">
      <alignment horizontal="center" vertical="top"/>
    </xf>
    <xf numFmtId="0" fontId="52" fillId="0" borderId="33" xfId="0" applyFont="1" applyFill="1" applyBorder="1" applyAlignment="1">
      <alignment horizontal="center" vertical="top"/>
    </xf>
    <xf numFmtId="165" fontId="52" fillId="0" borderId="15" xfId="0" applyNumberFormat="1" applyFont="1" applyFill="1" applyBorder="1" applyAlignment="1">
      <alignment horizontal="left" vertical="center" wrapText="1"/>
    </xf>
    <xf numFmtId="165" fontId="52" fillId="0" borderId="21" xfId="0" applyNumberFormat="1" applyFont="1" applyFill="1" applyBorder="1" applyAlignment="1">
      <alignment horizontal="left" vertical="center" wrapText="1"/>
    </xf>
    <xf numFmtId="165" fontId="52" fillId="0" borderId="20" xfId="0" applyNumberFormat="1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65" fillId="40" borderId="39" xfId="0" applyFont="1" applyFill="1" applyBorder="1" applyAlignment="1">
      <alignment horizontal="center" vertical="center" wrapText="1"/>
    </xf>
    <xf numFmtId="0" fontId="65" fillId="40" borderId="40" xfId="0" applyFont="1" applyFill="1" applyBorder="1" applyAlignment="1">
      <alignment horizontal="center" vertical="center" wrapText="1"/>
    </xf>
    <xf numFmtId="0" fontId="65" fillId="40" borderId="41" xfId="0" applyFont="1" applyFill="1" applyBorder="1" applyAlignment="1">
      <alignment horizontal="center" vertical="center" wrapText="1"/>
    </xf>
    <xf numFmtId="166" fontId="52" fillId="33" borderId="15" xfId="0" applyNumberFormat="1" applyFont="1" applyFill="1" applyBorder="1" applyAlignment="1">
      <alignment horizontal="left" vertical="center" wrapText="1"/>
    </xf>
    <xf numFmtId="166" fontId="52" fillId="33" borderId="20" xfId="0" applyNumberFormat="1" applyFont="1" applyFill="1" applyBorder="1" applyAlignment="1">
      <alignment horizontal="left" vertical="center" wrapText="1"/>
    </xf>
    <xf numFmtId="166" fontId="52" fillId="33" borderId="21" xfId="0" applyNumberFormat="1" applyFont="1" applyFill="1" applyBorder="1" applyAlignment="1">
      <alignment horizontal="center" vertical="center" wrapText="1"/>
    </xf>
    <xf numFmtId="166" fontId="52" fillId="33" borderId="2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6" fontId="52" fillId="36" borderId="15" xfId="0" applyNumberFormat="1" applyFont="1" applyFill="1" applyBorder="1" applyAlignment="1">
      <alignment horizontal="center" vertical="center" wrapText="1"/>
    </xf>
    <xf numFmtId="166" fontId="52" fillId="36" borderId="20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2" fillId="36" borderId="24" xfId="0" applyFont="1" applyFill="1" applyBorder="1" applyAlignment="1">
      <alignment horizontal="center" vertical="center" wrapText="1"/>
    </xf>
    <xf numFmtId="0" fontId="52" fillId="36" borderId="55" xfId="0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horizontal="center" vertical="center" wrapText="1"/>
    </xf>
    <xf numFmtId="166" fontId="52" fillId="0" borderId="21" xfId="0" applyNumberFormat="1" applyFont="1" applyFill="1" applyBorder="1" applyAlignment="1">
      <alignment horizontal="center" vertical="center" wrapText="1"/>
    </xf>
    <xf numFmtId="166" fontId="52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5"/>
  <sheetViews>
    <sheetView tabSelected="1" zoomScale="70" zoomScaleNormal="70" zoomScalePageLayoutView="0" workbookViewId="0" topLeftCell="A1">
      <pane xSplit="9" ySplit="3" topLeftCell="J27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D254" sqref="D254:D261"/>
    </sheetView>
  </sheetViews>
  <sheetFormatPr defaultColWidth="9.140625" defaultRowHeight="15"/>
  <cols>
    <col min="1" max="1" width="9.140625" style="1" customWidth="1"/>
    <col min="2" max="2" width="46.140625" style="3" customWidth="1"/>
    <col min="3" max="3" width="23.57421875" style="3" customWidth="1"/>
    <col min="4" max="4" width="36.28125" style="3" customWidth="1"/>
    <col min="5" max="5" width="13.57421875" style="3" customWidth="1"/>
    <col min="6" max="6" width="16.140625" style="3" customWidth="1"/>
    <col min="7" max="7" width="14.57421875" style="3" customWidth="1"/>
    <col min="8" max="8" width="15.8515625" style="3" customWidth="1"/>
    <col min="9" max="9" width="49.28125" style="3" customWidth="1"/>
    <col min="10" max="16384" width="9.140625" style="1" customWidth="1"/>
  </cols>
  <sheetData>
    <row r="1" spans="1:9" ht="82.5" customHeight="1" thickBot="1">
      <c r="A1" s="265" t="s">
        <v>144</v>
      </c>
      <c r="B1" s="265"/>
      <c r="C1" s="265"/>
      <c r="D1" s="265"/>
      <c r="E1" s="265"/>
      <c r="F1" s="265"/>
      <c r="G1" s="265"/>
      <c r="H1" s="265"/>
      <c r="I1" s="265"/>
    </row>
    <row r="2" spans="1:9" ht="20.25" customHeight="1">
      <c r="A2" s="276" t="s">
        <v>104</v>
      </c>
      <c r="B2" s="259" t="s">
        <v>22</v>
      </c>
      <c r="C2" s="261" t="s">
        <v>6</v>
      </c>
      <c r="D2" s="261" t="s">
        <v>178</v>
      </c>
      <c r="E2" s="261" t="s">
        <v>23</v>
      </c>
      <c r="F2" s="269" t="s">
        <v>87</v>
      </c>
      <c r="G2" s="269"/>
      <c r="H2" s="269" t="s">
        <v>101</v>
      </c>
      <c r="I2" s="273" t="s">
        <v>95</v>
      </c>
    </row>
    <row r="3" spans="1:9" ht="20.25" customHeight="1" thickBot="1">
      <c r="A3" s="277"/>
      <c r="B3" s="260"/>
      <c r="C3" s="262"/>
      <c r="D3" s="262"/>
      <c r="E3" s="262"/>
      <c r="F3" s="61" t="s">
        <v>86</v>
      </c>
      <c r="G3" s="61" t="s">
        <v>88</v>
      </c>
      <c r="H3" s="275"/>
      <c r="I3" s="274"/>
    </row>
    <row r="4" spans="1:9" ht="17.25" customHeight="1">
      <c r="A4" s="195" t="s">
        <v>156</v>
      </c>
      <c r="B4" s="196"/>
      <c r="C4" s="196"/>
      <c r="D4" s="196"/>
      <c r="E4" s="196"/>
      <c r="F4" s="196"/>
      <c r="G4" s="196"/>
      <c r="H4" s="196"/>
      <c r="I4" s="197"/>
    </row>
    <row r="5" spans="1:9" ht="20.25" customHeight="1" thickBot="1">
      <c r="A5" s="211" t="s">
        <v>155</v>
      </c>
      <c r="B5" s="212"/>
      <c r="C5" s="212"/>
      <c r="D5" s="212"/>
      <c r="E5" s="212"/>
      <c r="F5" s="212"/>
      <c r="G5" s="212"/>
      <c r="H5" s="212"/>
      <c r="I5" s="213"/>
    </row>
    <row r="6" spans="1:9" ht="21" customHeight="1">
      <c r="A6" s="266" t="s">
        <v>57</v>
      </c>
      <c r="B6" s="267"/>
      <c r="C6" s="267"/>
      <c r="D6" s="267"/>
      <c r="E6" s="267"/>
      <c r="F6" s="267"/>
      <c r="G6" s="267"/>
      <c r="H6" s="267"/>
      <c r="I6" s="268"/>
    </row>
    <row r="7" spans="1:9" ht="42" customHeight="1">
      <c r="A7" s="198">
        <v>1</v>
      </c>
      <c r="B7" s="278" t="s">
        <v>0</v>
      </c>
      <c r="C7" s="201" t="s">
        <v>8</v>
      </c>
      <c r="D7" s="263" t="s">
        <v>230</v>
      </c>
      <c r="E7" s="60">
        <v>2011</v>
      </c>
      <c r="F7" s="17">
        <v>1000</v>
      </c>
      <c r="G7" s="12">
        <v>1076</v>
      </c>
      <c r="H7" s="12">
        <f>G7-F7</f>
        <v>76</v>
      </c>
      <c r="I7" s="270" t="s">
        <v>127</v>
      </c>
    </row>
    <row r="8" spans="1:9" ht="37.5" customHeight="1">
      <c r="A8" s="199"/>
      <c r="B8" s="279"/>
      <c r="C8" s="201"/>
      <c r="D8" s="264"/>
      <c r="E8" s="60">
        <v>2012</v>
      </c>
      <c r="F8" s="17">
        <v>500</v>
      </c>
      <c r="G8" s="12">
        <v>500</v>
      </c>
      <c r="H8" s="12">
        <f>G8-F8</f>
        <v>0</v>
      </c>
      <c r="I8" s="271"/>
    </row>
    <row r="9" spans="1:9" ht="42" customHeight="1">
      <c r="A9" s="199"/>
      <c r="B9" s="279"/>
      <c r="C9" s="201"/>
      <c r="D9" s="264"/>
      <c r="E9" s="60">
        <v>2013</v>
      </c>
      <c r="F9" s="17">
        <v>500</v>
      </c>
      <c r="G9" s="12">
        <v>500</v>
      </c>
      <c r="H9" s="12">
        <f>G9-F9</f>
        <v>0</v>
      </c>
      <c r="I9" s="272"/>
    </row>
    <row r="10" spans="1:9" ht="42" customHeight="1">
      <c r="A10" s="199"/>
      <c r="B10" s="279"/>
      <c r="C10" s="201"/>
      <c r="D10" s="264"/>
      <c r="E10" s="124">
        <v>2014</v>
      </c>
      <c r="F10" s="17">
        <v>410</v>
      </c>
      <c r="G10" s="139">
        <v>558</v>
      </c>
      <c r="H10" s="17">
        <f>G10-F10</f>
        <v>148</v>
      </c>
      <c r="I10" s="140" t="s">
        <v>209</v>
      </c>
    </row>
    <row r="11" spans="1:9" ht="51" customHeight="1">
      <c r="A11" s="199"/>
      <c r="B11" s="279"/>
      <c r="C11" s="201"/>
      <c r="D11" s="264"/>
      <c r="E11" s="86">
        <v>2015</v>
      </c>
      <c r="F11" s="96">
        <v>500</v>
      </c>
      <c r="G11" s="168">
        <v>690</v>
      </c>
      <c r="H11" s="168">
        <f>G11-F11</f>
        <v>190</v>
      </c>
      <c r="I11" s="141" t="s">
        <v>235</v>
      </c>
    </row>
    <row r="12" spans="1:9" ht="29.25" customHeight="1">
      <c r="A12" s="199"/>
      <c r="B12" s="279"/>
      <c r="C12" s="201"/>
      <c r="D12" s="264"/>
      <c r="E12" s="60">
        <v>2016</v>
      </c>
      <c r="F12" s="12">
        <v>180</v>
      </c>
      <c r="G12" s="21"/>
      <c r="H12" s="21"/>
      <c r="I12" s="26"/>
    </row>
    <row r="13" spans="1:9" ht="29.25" customHeight="1">
      <c r="A13" s="199"/>
      <c r="B13" s="279"/>
      <c r="C13" s="201"/>
      <c r="D13" s="264"/>
      <c r="E13" s="60">
        <v>2017</v>
      </c>
      <c r="F13" s="12">
        <v>180</v>
      </c>
      <c r="G13" s="21"/>
      <c r="H13" s="21"/>
      <c r="I13" s="26"/>
    </row>
    <row r="14" spans="1:9" ht="28.5" customHeight="1">
      <c r="A14" s="199"/>
      <c r="B14" s="279"/>
      <c r="C14" s="201"/>
      <c r="D14" s="264"/>
      <c r="E14" s="60">
        <v>2018</v>
      </c>
      <c r="F14" s="12">
        <v>185</v>
      </c>
      <c r="G14" s="21"/>
      <c r="H14" s="21"/>
      <c r="I14" s="26"/>
    </row>
    <row r="15" spans="1:9" ht="28.5" customHeight="1">
      <c r="A15" s="199"/>
      <c r="B15" s="279"/>
      <c r="C15" s="201"/>
      <c r="D15" s="264"/>
      <c r="E15" s="60">
        <v>2019</v>
      </c>
      <c r="F15" s="12">
        <v>185</v>
      </c>
      <c r="G15" s="21"/>
      <c r="H15" s="21"/>
      <c r="I15" s="26"/>
    </row>
    <row r="16" spans="1:10" ht="29.25" customHeight="1">
      <c r="A16" s="199"/>
      <c r="B16" s="279"/>
      <c r="C16" s="201"/>
      <c r="D16" s="264"/>
      <c r="E16" s="60">
        <v>2020</v>
      </c>
      <c r="F16" s="12">
        <v>190</v>
      </c>
      <c r="G16" s="21"/>
      <c r="H16" s="21"/>
      <c r="I16" s="26"/>
      <c r="J16" s="4"/>
    </row>
    <row r="17" spans="1:9" ht="22.5" customHeight="1">
      <c r="A17" s="200"/>
      <c r="B17" s="279"/>
      <c r="C17" s="201"/>
      <c r="D17" s="239"/>
      <c r="E17" s="60" t="s">
        <v>54</v>
      </c>
      <c r="F17" s="12">
        <v>2500</v>
      </c>
      <c r="G17" s="21"/>
      <c r="H17" s="21"/>
      <c r="I17" s="26"/>
    </row>
    <row r="18" spans="1:9" ht="24" customHeight="1">
      <c r="A18" s="184" t="s">
        <v>58</v>
      </c>
      <c r="B18" s="185"/>
      <c r="C18" s="185"/>
      <c r="D18" s="185"/>
      <c r="E18" s="185"/>
      <c r="F18" s="185"/>
      <c r="G18" s="185"/>
      <c r="H18" s="185"/>
      <c r="I18" s="186"/>
    </row>
    <row r="19" spans="1:9" ht="48" customHeight="1">
      <c r="A19" s="198">
        <v>2</v>
      </c>
      <c r="B19" s="209" t="s">
        <v>25</v>
      </c>
      <c r="C19" s="201" t="s">
        <v>24</v>
      </c>
      <c r="D19" s="263" t="s">
        <v>231</v>
      </c>
      <c r="E19" s="60">
        <v>2011</v>
      </c>
      <c r="F19" s="56">
        <v>8.9</v>
      </c>
      <c r="G19" s="10">
        <v>9.7</v>
      </c>
      <c r="H19" s="10">
        <f>G19-F19</f>
        <v>0.7999999999999989</v>
      </c>
      <c r="I19" s="253" t="s">
        <v>128</v>
      </c>
    </row>
    <row r="20" spans="1:9" ht="45.75" customHeight="1">
      <c r="A20" s="199"/>
      <c r="B20" s="209"/>
      <c r="C20" s="201"/>
      <c r="D20" s="264"/>
      <c r="E20" s="60">
        <v>2012</v>
      </c>
      <c r="F20" s="8">
        <v>10</v>
      </c>
      <c r="G20" s="10">
        <v>8.2</v>
      </c>
      <c r="H20" s="10">
        <f>G20-F20</f>
        <v>-1.8000000000000007</v>
      </c>
      <c r="I20" s="254"/>
    </row>
    <row r="21" spans="1:9" ht="48.75" customHeight="1">
      <c r="A21" s="199"/>
      <c r="B21" s="209"/>
      <c r="C21" s="201"/>
      <c r="D21" s="264"/>
      <c r="E21" s="60">
        <v>2013</v>
      </c>
      <c r="F21" s="56">
        <v>9.5</v>
      </c>
      <c r="G21" s="10">
        <v>7.1</v>
      </c>
      <c r="H21" s="10">
        <f>G21-F21</f>
        <v>-2.4000000000000004</v>
      </c>
      <c r="I21" s="255"/>
    </row>
    <row r="22" spans="1:9" ht="45" customHeight="1">
      <c r="A22" s="199"/>
      <c r="B22" s="209"/>
      <c r="C22" s="201"/>
      <c r="D22" s="264"/>
      <c r="E22" s="124">
        <v>2014</v>
      </c>
      <c r="F22" s="8">
        <v>8.1</v>
      </c>
      <c r="G22" s="124">
        <v>25.788</v>
      </c>
      <c r="H22" s="8">
        <f>G22-F22</f>
        <v>17.688000000000002</v>
      </c>
      <c r="I22" s="28" t="s">
        <v>224</v>
      </c>
    </row>
    <row r="23" spans="1:9" ht="43.5" customHeight="1">
      <c r="A23" s="199"/>
      <c r="B23" s="209"/>
      <c r="C23" s="201"/>
      <c r="D23" s="264"/>
      <c r="E23" s="86">
        <v>2015</v>
      </c>
      <c r="F23" s="89">
        <v>9.1</v>
      </c>
      <c r="G23" s="86">
        <v>5.11</v>
      </c>
      <c r="H23" s="86">
        <f>G23-F23</f>
        <v>-3.9899999999999993</v>
      </c>
      <c r="I23" s="87" t="s">
        <v>257</v>
      </c>
    </row>
    <row r="24" spans="1:9" ht="39.75" customHeight="1">
      <c r="A24" s="199"/>
      <c r="B24" s="209"/>
      <c r="C24" s="201"/>
      <c r="D24" s="264"/>
      <c r="E24" s="60">
        <v>2016</v>
      </c>
      <c r="F24" s="10">
        <v>9.8</v>
      </c>
      <c r="G24" s="60"/>
      <c r="H24" s="60"/>
      <c r="I24" s="27"/>
    </row>
    <row r="25" spans="1:9" ht="36.75" customHeight="1">
      <c r="A25" s="199"/>
      <c r="B25" s="209"/>
      <c r="C25" s="201"/>
      <c r="D25" s="264"/>
      <c r="E25" s="60">
        <v>2017</v>
      </c>
      <c r="F25" s="60">
        <v>10.4</v>
      </c>
      <c r="G25" s="60"/>
      <c r="H25" s="60"/>
      <c r="I25" s="27"/>
    </row>
    <row r="26" spans="1:9" ht="48" customHeight="1">
      <c r="A26" s="200"/>
      <c r="B26" s="209"/>
      <c r="C26" s="201"/>
      <c r="D26" s="239"/>
      <c r="E26" s="60">
        <v>2018</v>
      </c>
      <c r="F26" s="60">
        <v>11.1</v>
      </c>
      <c r="G26" s="60"/>
      <c r="H26" s="60"/>
      <c r="I26" s="27"/>
    </row>
    <row r="27" spans="1:9" ht="21.75" customHeight="1">
      <c r="A27" s="184" t="s">
        <v>59</v>
      </c>
      <c r="B27" s="185"/>
      <c r="C27" s="185"/>
      <c r="D27" s="185"/>
      <c r="E27" s="185"/>
      <c r="F27" s="185"/>
      <c r="G27" s="185"/>
      <c r="H27" s="185"/>
      <c r="I27" s="186"/>
    </row>
    <row r="28" spans="1:9" ht="33.75" customHeight="1">
      <c r="A28" s="198">
        <v>3</v>
      </c>
      <c r="B28" s="226" t="s">
        <v>83</v>
      </c>
      <c r="C28" s="201" t="s">
        <v>24</v>
      </c>
      <c r="D28" s="263" t="s">
        <v>231</v>
      </c>
      <c r="E28" s="60">
        <v>2011</v>
      </c>
      <c r="F28" s="56">
        <v>64.5</v>
      </c>
      <c r="G28" s="60">
        <v>77.3</v>
      </c>
      <c r="H28" s="60">
        <f>G28-F28</f>
        <v>12.799999999999997</v>
      </c>
      <c r="I28" s="256" t="s">
        <v>128</v>
      </c>
    </row>
    <row r="29" spans="1:9" ht="37.5" customHeight="1">
      <c r="A29" s="199"/>
      <c r="B29" s="226"/>
      <c r="C29" s="201"/>
      <c r="D29" s="264"/>
      <c r="E29" s="60">
        <v>2012</v>
      </c>
      <c r="F29" s="8">
        <v>73</v>
      </c>
      <c r="G29" s="60">
        <v>71.3</v>
      </c>
      <c r="H29" s="60">
        <f>G29-F29</f>
        <v>-1.7000000000000028</v>
      </c>
      <c r="I29" s="257"/>
    </row>
    <row r="30" spans="1:9" ht="39" customHeight="1">
      <c r="A30" s="199"/>
      <c r="B30" s="226"/>
      <c r="C30" s="201"/>
      <c r="D30" s="264"/>
      <c r="E30" s="60">
        <v>2013</v>
      </c>
      <c r="F30" s="56">
        <v>69.8</v>
      </c>
      <c r="G30" s="10">
        <v>66</v>
      </c>
      <c r="H30" s="60">
        <f>G30-F30</f>
        <v>-3.799999999999997</v>
      </c>
      <c r="I30" s="258"/>
    </row>
    <row r="31" spans="1:9" ht="36.75" customHeight="1">
      <c r="A31" s="199"/>
      <c r="B31" s="226"/>
      <c r="C31" s="201"/>
      <c r="D31" s="264"/>
      <c r="E31" s="124">
        <v>2014</v>
      </c>
      <c r="F31" s="124">
        <v>70.5</v>
      </c>
      <c r="G31" s="124">
        <v>76.34</v>
      </c>
      <c r="H31" s="124">
        <f>G31-F31</f>
        <v>5.840000000000003</v>
      </c>
      <c r="I31" s="28"/>
    </row>
    <row r="32" spans="1:9" ht="36.75" customHeight="1">
      <c r="A32" s="199"/>
      <c r="B32" s="226"/>
      <c r="C32" s="201"/>
      <c r="D32" s="264"/>
      <c r="E32" s="86">
        <v>2015</v>
      </c>
      <c r="F32" s="86">
        <v>71.9</v>
      </c>
      <c r="G32" s="86">
        <v>59.2</v>
      </c>
      <c r="H32" s="86">
        <f>G32-F32</f>
        <v>-12.700000000000003</v>
      </c>
      <c r="I32" s="87" t="s">
        <v>257</v>
      </c>
    </row>
    <row r="33" spans="1:9" ht="36.75" customHeight="1">
      <c r="A33" s="199"/>
      <c r="B33" s="226"/>
      <c r="C33" s="201"/>
      <c r="D33" s="264"/>
      <c r="E33" s="60">
        <v>2016</v>
      </c>
      <c r="F33" s="60">
        <v>74.1</v>
      </c>
      <c r="G33" s="60"/>
      <c r="H33" s="60"/>
      <c r="I33" s="27"/>
    </row>
    <row r="34" spans="1:9" ht="36.75" customHeight="1">
      <c r="A34" s="199"/>
      <c r="B34" s="226"/>
      <c r="C34" s="201"/>
      <c r="D34" s="264"/>
      <c r="E34" s="60">
        <v>2017</v>
      </c>
      <c r="F34" s="10">
        <f>F33*1.05</f>
        <v>77.80499999999999</v>
      </c>
      <c r="G34" s="60"/>
      <c r="H34" s="60"/>
      <c r="I34" s="27"/>
    </row>
    <row r="35" spans="1:9" ht="38.25" customHeight="1">
      <c r="A35" s="199"/>
      <c r="B35" s="226"/>
      <c r="C35" s="201"/>
      <c r="D35" s="264"/>
      <c r="E35" s="60">
        <v>2018</v>
      </c>
      <c r="F35" s="10">
        <f>F34*1.05</f>
        <v>81.69525</v>
      </c>
      <c r="G35" s="60"/>
      <c r="H35" s="60"/>
      <c r="I35" s="27"/>
    </row>
    <row r="36" spans="1:9" ht="39" customHeight="1">
      <c r="A36" s="199"/>
      <c r="B36" s="226"/>
      <c r="C36" s="201"/>
      <c r="D36" s="264"/>
      <c r="E36" s="60">
        <v>2019</v>
      </c>
      <c r="F36" s="10">
        <f>F35*1.05</f>
        <v>85.78001250000001</v>
      </c>
      <c r="G36" s="60"/>
      <c r="H36" s="60"/>
      <c r="I36" s="27"/>
    </row>
    <row r="37" spans="1:9" s="2" customFormat="1" ht="38.25" customHeight="1">
      <c r="A37" s="200"/>
      <c r="B37" s="226"/>
      <c r="C37" s="201"/>
      <c r="D37" s="239"/>
      <c r="E37" s="56">
        <v>2020</v>
      </c>
      <c r="F37" s="8">
        <f>F36*1.05</f>
        <v>90.06901312500001</v>
      </c>
      <c r="G37" s="56"/>
      <c r="H37" s="56"/>
      <c r="I37" s="28"/>
    </row>
    <row r="38" spans="1:9" s="2" customFormat="1" ht="20.25" customHeight="1">
      <c r="A38" s="184" t="s">
        <v>143</v>
      </c>
      <c r="B38" s="185"/>
      <c r="C38" s="185"/>
      <c r="D38" s="185"/>
      <c r="E38" s="185"/>
      <c r="F38" s="185"/>
      <c r="G38" s="185"/>
      <c r="H38" s="185"/>
      <c r="I38" s="186"/>
    </row>
    <row r="39" spans="1:9" s="2" customFormat="1" ht="35.25" customHeight="1">
      <c r="A39" s="283">
        <v>4</v>
      </c>
      <c r="B39" s="209" t="s">
        <v>50</v>
      </c>
      <c r="C39" s="201" t="s">
        <v>24</v>
      </c>
      <c r="D39" s="263" t="s">
        <v>232</v>
      </c>
      <c r="E39" s="56">
        <v>2011</v>
      </c>
      <c r="F39" s="56">
        <v>3.727</v>
      </c>
      <c r="G39" s="13">
        <v>4.147</v>
      </c>
      <c r="H39" s="13">
        <f>G39-F39</f>
        <v>0.4200000000000004</v>
      </c>
      <c r="I39" s="285" t="s">
        <v>128</v>
      </c>
    </row>
    <row r="40" spans="1:9" s="2" customFormat="1" ht="34.5" customHeight="1">
      <c r="A40" s="284"/>
      <c r="B40" s="209"/>
      <c r="C40" s="201"/>
      <c r="D40" s="264"/>
      <c r="E40" s="56">
        <v>2012</v>
      </c>
      <c r="F40" s="56">
        <v>4.451</v>
      </c>
      <c r="G40" s="13">
        <v>4.793</v>
      </c>
      <c r="H40" s="13">
        <f>G40-F40</f>
        <v>0.3420000000000005</v>
      </c>
      <c r="I40" s="286"/>
    </row>
    <row r="41" spans="1:9" s="2" customFormat="1" ht="34.5" customHeight="1">
      <c r="A41" s="284"/>
      <c r="B41" s="209"/>
      <c r="C41" s="201"/>
      <c r="D41" s="264"/>
      <c r="E41" s="56">
        <v>2013</v>
      </c>
      <c r="F41" s="56">
        <v>4.962</v>
      </c>
      <c r="G41" s="13">
        <v>4.915</v>
      </c>
      <c r="H41" s="13">
        <f>G41-F41</f>
        <v>-0.04699999999999971</v>
      </c>
      <c r="I41" s="287"/>
    </row>
    <row r="42" spans="1:9" s="2" customFormat="1" ht="37.5" customHeight="1">
      <c r="A42" s="284"/>
      <c r="B42" s="209"/>
      <c r="C42" s="201"/>
      <c r="D42" s="264"/>
      <c r="E42" s="124">
        <v>2014</v>
      </c>
      <c r="F42" s="13">
        <v>5.334</v>
      </c>
      <c r="G42" s="124">
        <v>7.7</v>
      </c>
      <c r="H42" s="13">
        <f>G42-F42</f>
        <v>2.3660000000000005</v>
      </c>
      <c r="I42" s="28"/>
    </row>
    <row r="43" spans="1:9" s="2" customFormat="1" ht="35.25" customHeight="1">
      <c r="A43" s="284"/>
      <c r="B43" s="209"/>
      <c r="C43" s="201"/>
      <c r="D43" s="264"/>
      <c r="E43" s="86">
        <v>2015</v>
      </c>
      <c r="F43" s="88">
        <v>5.663</v>
      </c>
      <c r="G43" s="86">
        <v>2.8</v>
      </c>
      <c r="H43" s="86">
        <f>G43-F43</f>
        <v>-2.8630000000000004</v>
      </c>
      <c r="I43" s="87" t="s">
        <v>257</v>
      </c>
    </row>
    <row r="44" spans="1:9" s="2" customFormat="1" ht="31.5" customHeight="1">
      <c r="A44" s="284"/>
      <c r="B44" s="209"/>
      <c r="C44" s="201"/>
      <c r="D44" s="264"/>
      <c r="E44" s="56">
        <v>2016</v>
      </c>
      <c r="F44" s="13">
        <v>5.988</v>
      </c>
      <c r="G44" s="56"/>
      <c r="H44" s="56"/>
      <c r="I44" s="28"/>
    </row>
    <row r="45" spans="1:9" s="2" customFormat="1" ht="32.25" customHeight="1">
      <c r="A45" s="284"/>
      <c r="B45" s="209"/>
      <c r="C45" s="201"/>
      <c r="D45" s="264"/>
      <c r="E45" s="56">
        <v>2017</v>
      </c>
      <c r="F45" s="13">
        <f>F44*1.05</f>
        <v>6.287400000000001</v>
      </c>
      <c r="G45" s="56"/>
      <c r="H45" s="56"/>
      <c r="I45" s="28"/>
    </row>
    <row r="46" spans="1:9" s="2" customFormat="1" ht="35.25" customHeight="1">
      <c r="A46" s="284"/>
      <c r="B46" s="209"/>
      <c r="C46" s="201"/>
      <c r="D46" s="264"/>
      <c r="E46" s="56">
        <v>2018</v>
      </c>
      <c r="F46" s="13">
        <f>F45*1.05</f>
        <v>6.601770000000001</v>
      </c>
      <c r="G46" s="56"/>
      <c r="H46" s="56"/>
      <c r="I46" s="28"/>
    </row>
    <row r="47" spans="1:9" s="2" customFormat="1" ht="36" customHeight="1">
      <c r="A47" s="284"/>
      <c r="B47" s="209"/>
      <c r="C47" s="201"/>
      <c r="D47" s="264"/>
      <c r="E47" s="56">
        <v>2019</v>
      </c>
      <c r="F47" s="13">
        <f>F46*1.05</f>
        <v>6.9318585000000015</v>
      </c>
      <c r="G47" s="56"/>
      <c r="H47" s="56"/>
      <c r="I47" s="28"/>
    </row>
    <row r="48" spans="1:9" ht="36" customHeight="1" thickBot="1">
      <c r="A48" s="284"/>
      <c r="B48" s="210"/>
      <c r="C48" s="206"/>
      <c r="D48" s="281"/>
      <c r="E48" s="58">
        <v>2020</v>
      </c>
      <c r="F48" s="38">
        <f>F47*1.05</f>
        <v>7.278451425000002</v>
      </c>
      <c r="G48" s="58"/>
      <c r="H48" s="58"/>
      <c r="I48" s="39"/>
    </row>
    <row r="49" spans="1:9" ht="16.5" customHeight="1">
      <c r="A49" s="195" t="s">
        <v>158</v>
      </c>
      <c r="B49" s="196"/>
      <c r="C49" s="196"/>
      <c r="D49" s="196"/>
      <c r="E49" s="196"/>
      <c r="F49" s="196"/>
      <c r="G49" s="196"/>
      <c r="H49" s="196"/>
      <c r="I49" s="197"/>
    </row>
    <row r="50" spans="1:9" ht="20.25" customHeight="1" thickBot="1">
      <c r="A50" s="211" t="s">
        <v>157</v>
      </c>
      <c r="B50" s="212"/>
      <c r="C50" s="212"/>
      <c r="D50" s="212"/>
      <c r="E50" s="212"/>
      <c r="F50" s="212"/>
      <c r="G50" s="212"/>
      <c r="H50" s="212"/>
      <c r="I50" s="213"/>
    </row>
    <row r="51" spans="1:9" ht="19.5" customHeight="1">
      <c r="A51" s="266" t="s">
        <v>61</v>
      </c>
      <c r="B51" s="267"/>
      <c r="C51" s="267"/>
      <c r="D51" s="267"/>
      <c r="E51" s="267"/>
      <c r="F51" s="267"/>
      <c r="G51" s="267"/>
      <c r="H51" s="267"/>
      <c r="I51" s="268"/>
    </row>
    <row r="52" spans="1:9" ht="30.75" customHeight="1">
      <c r="A52" s="198">
        <v>5</v>
      </c>
      <c r="B52" s="209" t="s">
        <v>51</v>
      </c>
      <c r="C52" s="201" t="s">
        <v>60</v>
      </c>
      <c r="D52" s="206" t="s">
        <v>160</v>
      </c>
      <c r="E52" s="60">
        <v>2011</v>
      </c>
      <c r="F52" s="8">
        <f>F61/18383.4/108.1*10000</f>
        <v>108.69919979792733</v>
      </c>
      <c r="G52" s="60">
        <v>108.8</v>
      </c>
      <c r="H52" s="10">
        <f>G52-F52</f>
        <v>0.10080020207266216</v>
      </c>
      <c r="I52" s="256" t="s">
        <v>129</v>
      </c>
    </row>
    <row r="53" spans="1:9" ht="31.5" customHeight="1">
      <c r="A53" s="199"/>
      <c r="B53" s="209"/>
      <c r="C53" s="201"/>
      <c r="D53" s="207"/>
      <c r="E53" s="60">
        <v>2012</v>
      </c>
      <c r="F53" s="8">
        <f>F62/F61/105.8*10000</f>
        <v>105.30072070840285</v>
      </c>
      <c r="G53" s="60">
        <v>107.3</v>
      </c>
      <c r="H53" s="10">
        <f>G53-F53</f>
        <v>1.9992792915971478</v>
      </c>
      <c r="I53" s="257"/>
    </row>
    <row r="54" spans="1:9" ht="28.5" customHeight="1">
      <c r="A54" s="199"/>
      <c r="B54" s="209"/>
      <c r="C54" s="201"/>
      <c r="D54" s="207"/>
      <c r="E54" s="60">
        <v>2013</v>
      </c>
      <c r="F54" s="8">
        <f>F63/F62/107.6*10000</f>
        <v>101.10649845886061</v>
      </c>
      <c r="G54" s="10">
        <f>G63/G62/107.6*10000</f>
        <v>98.2606762212647</v>
      </c>
      <c r="H54" s="10">
        <f>G54-F54</f>
        <v>-2.845822237595911</v>
      </c>
      <c r="I54" s="258"/>
    </row>
    <row r="55" spans="1:9" ht="40.5" customHeight="1">
      <c r="A55" s="199"/>
      <c r="B55" s="209"/>
      <c r="C55" s="201"/>
      <c r="D55" s="207"/>
      <c r="E55" s="137">
        <v>2014</v>
      </c>
      <c r="F55" s="137">
        <v>105</v>
      </c>
      <c r="G55" s="137">
        <v>97</v>
      </c>
      <c r="H55" s="8">
        <f>G55-F55</f>
        <v>-8</v>
      </c>
      <c r="I55" s="138" t="s">
        <v>223</v>
      </c>
    </row>
    <row r="56" spans="1:9" ht="28.5" customHeight="1">
      <c r="A56" s="199"/>
      <c r="B56" s="209"/>
      <c r="C56" s="201"/>
      <c r="D56" s="207"/>
      <c r="E56" s="86">
        <v>2015</v>
      </c>
      <c r="F56" s="86">
        <v>105.5</v>
      </c>
      <c r="G56" s="86">
        <v>106</v>
      </c>
      <c r="H56" s="89">
        <f>G56-F56</f>
        <v>0.5</v>
      </c>
      <c r="I56" s="87" t="s">
        <v>259</v>
      </c>
    </row>
    <row r="57" spans="1:9" ht="29.25" customHeight="1">
      <c r="A57" s="199"/>
      <c r="B57" s="209"/>
      <c r="C57" s="201"/>
      <c r="D57" s="207"/>
      <c r="E57" s="60">
        <v>2016</v>
      </c>
      <c r="F57" s="60">
        <v>106</v>
      </c>
      <c r="G57" s="60"/>
      <c r="H57" s="60"/>
      <c r="I57" s="27"/>
    </row>
    <row r="58" spans="1:9" ht="30" customHeight="1">
      <c r="A58" s="199"/>
      <c r="B58" s="209"/>
      <c r="C58" s="201"/>
      <c r="D58" s="207"/>
      <c r="E58" s="60">
        <v>2017</v>
      </c>
      <c r="F58" s="60">
        <v>106.5</v>
      </c>
      <c r="G58" s="60"/>
      <c r="H58" s="60"/>
      <c r="I58" s="27"/>
    </row>
    <row r="59" spans="1:9" ht="30" customHeight="1" thickBot="1">
      <c r="A59" s="199"/>
      <c r="B59" s="210"/>
      <c r="C59" s="206"/>
      <c r="D59" s="282"/>
      <c r="E59" s="58">
        <v>2018</v>
      </c>
      <c r="F59" s="58">
        <v>107</v>
      </c>
      <c r="G59" s="58"/>
      <c r="H59" s="58"/>
      <c r="I59" s="39"/>
    </row>
    <row r="60" spans="1:9" ht="18.75" customHeight="1" thickBot="1">
      <c r="A60" s="230" t="s">
        <v>76</v>
      </c>
      <c r="B60" s="231"/>
      <c r="C60" s="231"/>
      <c r="D60" s="231"/>
      <c r="E60" s="231"/>
      <c r="F60" s="231"/>
      <c r="G60" s="231"/>
      <c r="H60" s="231"/>
      <c r="I60" s="232"/>
    </row>
    <row r="61" spans="1:9" ht="30" customHeight="1">
      <c r="A61" s="252" t="s">
        <v>105</v>
      </c>
      <c r="B61" s="234" t="s">
        <v>77</v>
      </c>
      <c r="C61" s="208" t="s">
        <v>78</v>
      </c>
      <c r="D61" s="208"/>
      <c r="E61" s="59">
        <v>2011</v>
      </c>
      <c r="F61" s="72">
        <v>21601.2</v>
      </c>
      <c r="G61" s="69">
        <v>21616.7</v>
      </c>
      <c r="H61" s="69">
        <f>G61-F61</f>
        <v>15.5</v>
      </c>
      <c r="I61" s="71"/>
    </row>
    <row r="62" spans="1:9" ht="30" customHeight="1">
      <c r="A62" s="199"/>
      <c r="B62" s="209"/>
      <c r="C62" s="201"/>
      <c r="D62" s="201"/>
      <c r="E62" s="60">
        <v>2012</v>
      </c>
      <c r="F62" s="57">
        <v>24065.5</v>
      </c>
      <c r="G62" s="15">
        <v>24544</v>
      </c>
      <c r="H62" s="15">
        <f>G62-F62</f>
        <v>478.5</v>
      </c>
      <c r="I62" s="29"/>
    </row>
    <row r="63" spans="1:9" ht="30" customHeight="1">
      <c r="A63" s="199"/>
      <c r="B63" s="209"/>
      <c r="C63" s="201"/>
      <c r="D63" s="201"/>
      <c r="E63" s="60">
        <v>2013</v>
      </c>
      <c r="F63" s="57">
        <v>26181</v>
      </c>
      <c r="G63" s="15">
        <v>25950</v>
      </c>
      <c r="H63" s="15">
        <f>G63-F63</f>
        <v>-231</v>
      </c>
      <c r="I63" s="29"/>
    </row>
    <row r="64" spans="1:9" ht="30" customHeight="1">
      <c r="A64" s="199"/>
      <c r="B64" s="209"/>
      <c r="C64" s="201"/>
      <c r="D64" s="201"/>
      <c r="E64" s="124">
        <v>2014</v>
      </c>
      <c r="F64" s="117">
        <v>27630.1</v>
      </c>
      <c r="G64" s="117">
        <v>26799</v>
      </c>
      <c r="H64" s="117">
        <f>G64-F64</f>
        <v>-831.0999999999985</v>
      </c>
      <c r="I64" s="30" t="s">
        <v>222</v>
      </c>
    </row>
    <row r="65" spans="1:9" ht="30" customHeight="1">
      <c r="A65" s="199"/>
      <c r="B65" s="209"/>
      <c r="C65" s="201"/>
      <c r="D65" s="201"/>
      <c r="E65" s="86">
        <v>2015</v>
      </c>
      <c r="F65" s="116">
        <v>29713.2</v>
      </c>
      <c r="G65" s="116">
        <v>30518</v>
      </c>
      <c r="H65" s="116">
        <f>G65-F65</f>
        <v>804.7999999999993</v>
      </c>
      <c r="I65" s="90" t="s">
        <v>258</v>
      </c>
    </row>
    <row r="66" spans="1:9" ht="30" customHeight="1">
      <c r="A66" s="199"/>
      <c r="B66" s="209"/>
      <c r="C66" s="201"/>
      <c r="D66" s="201"/>
      <c r="E66" s="60">
        <v>2016</v>
      </c>
      <c r="F66" s="15">
        <v>32138.3</v>
      </c>
      <c r="G66" s="15"/>
      <c r="H66" s="15"/>
      <c r="I66" s="29"/>
    </row>
    <row r="67" spans="1:9" ht="30" customHeight="1">
      <c r="A67" s="199"/>
      <c r="B67" s="209"/>
      <c r="C67" s="201"/>
      <c r="D67" s="201"/>
      <c r="E67" s="60">
        <v>2017</v>
      </c>
      <c r="F67" s="57">
        <f>F66*1.087</f>
        <v>34934.3321</v>
      </c>
      <c r="G67" s="15"/>
      <c r="H67" s="15"/>
      <c r="I67" s="29"/>
    </row>
    <row r="68" spans="1:9" ht="30" customHeight="1">
      <c r="A68" s="200"/>
      <c r="B68" s="209"/>
      <c r="C68" s="201"/>
      <c r="D68" s="201"/>
      <c r="E68" s="60">
        <v>2018</v>
      </c>
      <c r="F68" s="57">
        <f>F67*1.09</f>
        <v>38078.421989</v>
      </c>
      <c r="G68" s="15"/>
      <c r="H68" s="15"/>
      <c r="I68" s="29"/>
    </row>
    <row r="69" spans="1:9" ht="22.5" customHeight="1">
      <c r="A69" s="184" t="s">
        <v>134</v>
      </c>
      <c r="B69" s="185"/>
      <c r="C69" s="185"/>
      <c r="D69" s="185"/>
      <c r="E69" s="185"/>
      <c r="F69" s="185"/>
      <c r="G69" s="185"/>
      <c r="H69" s="185"/>
      <c r="I69" s="186"/>
    </row>
    <row r="70" spans="1:9" ht="36" customHeight="1">
      <c r="A70" s="198">
        <v>6</v>
      </c>
      <c r="B70" s="209" t="s">
        <v>26</v>
      </c>
      <c r="C70" s="201" t="s">
        <v>13</v>
      </c>
      <c r="D70" s="201" t="s">
        <v>181</v>
      </c>
      <c r="E70" s="60">
        <v>2011</v>
      </c>
      <c r="F70" s="56" t="s">
        <v>94</v>
      </c>
      <c r="G70" s="57">
        <f>G79/20479*100</f>
        <v>76.54865960251965</v>
      </c>
      <c r="H70" s="57" t="s">
        <v>94</v>
      </c>
      <c r="I70" s="30"/>
    </row>
    <row r="71" spans="1:9" ht="37.5" customHeight="1">
      <c r="A71" s="199"/>
      <c r="B71" s="209"/>
      <c r="C71" s="201"/>
      <c r="D71" s="201"/>
      <c r="E71" s="60">
        <v>2012</v>
      </c>
      <c r="F71" s="60">
        <v>100</v>
      </c>
      <c r="G71" s="8">
        <f>G81/23403*100</f>
        <v>90.16109045848823</v>
      </c>
      <c r="H71" s="8">
        <f>G71-F71</f>
        <v>-9.838909541511768</v>
      </c>
      <c r="I71" s="31"/>
    </row>
    <row r="72" spans="1:9" ht="37.5" customHeight="1">
      <c r="A72" s="199"/>
      <c r="B72" s="209"/>
      <c r="C72" s="201"/>
      <c r="D72" s="201"/>
      <c r="E72" s="60">
        <v>2013</v>
      </c>
      <c r="F72" s="60">
        <v>100</v>
      </c>
      <c r="G72" s="8">
        <f>G83/25376.1*100</f>
        <v>95.09735538557935</v>
      </c>
      <c r="H72" s="8">
        <f>G72-F72</f>
        <v>-4.902644614420652</v>
      </c>
      <c r="I72" s="50" t="s">
        <v>130</v>
      </c>
    </row>
    <row r="73" spans="1:9" ht="37.5" customHeight="1">
      <c r="A73" s="199"/>
      <c r="B73" s="209"/>
      <c r="C73" s="201"/>
      <c r="D73" s="201"/>
      <c r="E73" s="111">
        <v>2014</v>
      </c>
      <c r="F73" s="111">
        <v>100</v>
      </c>
      <c r="G73" s="111">
        <v>99.7</v>
      </c>
      <c r="H73" s="8">
        <f>G73-F73</f>
        <v>-0.29999999999999716</v>
      </c>
      <c r="I73" s="28"/>
    </row>
    <row r="74" spans="1:9" ht="37.5" customHeight="1">
      <c r="A74" s="199"/>
      <c r="B74" s="209"/>
      <c r="C74" s="201"/>
      <c r="D74" s="201"/>
      <c r="E74" s="86">
        <v>2015</v>
      </c>
      <c r="F74" s="86">
        <v>100</v>
      </c>
      <c r="G74" s="86">
        <v>96.8</v>
      </c>
      <c r="H74" s="89">
        <f>G74-F74</f>
        <v>-3.200000000000003</v>
      </c>
      <c r="I74" s="87" t="s">
        <v>237</v>
      </c>
    </row>
    <row r="75" spans="1:9" ht="37.5" customHeight="1">
      <c r="A75" s="199"/>
      <c r="B75" s="209"/>
      <c r="C75" s="201"/>
      <c r="D75" s="201"/>
      <c r="E75" s="60">
        <v>2016</v>
      </c>
      <c r="F75" s="60">
        <v>100</v>
      </c>
      <c r="G75" s="60"/>
      <c r="H75" s="60"/>
      <c r="I75" s="27"/>
    </row>
    <row r="76" spans="1:9" ht="37.5" customHeight="1">
      <c r="A76" s="199"/>
      <c r="B76" s="209"/>
      <c r="C76" s="201"/>
      <c r="D76" s="201"/>
      <c r="E76" s="60">
        <v>2017</v>
      </c>
      <c r="F76" s="60">
        <v>100</v>
      </c>
      <c r="G76" s="60"/>
      <c r="H76" s="60"/>
      <c r="I76" s="27"/>
    </row>
    <row r="77" spans="1:9" ht="37.5" customHeight="1" thickBot="1">
      <c r="A77" s="199"/>
      <c r="B77" s="210"/>
      <c r="C77" s="206"/>
      <c r="D77" s="206"/>
      <c r="E77" s="58">
        <v>2018</v>
      </c>
      <c r="F77" s="58">
        <v>100</v>
      </c>
      <c r="G77" s="58"/>
      <c r="H77" s="58"/>
      <c r="I77" s="39"/>
    </row>
    <row r="78" spans="1:9" ht="18.75" customHeight="1" thickBot="1">
      <c r="A78" s="230" t="s">
        <v>76</v>
      </c>
      <c r="B78" s="231"/>
      <c r="C78" s="231"/>
      <c r="D78" s="231"/>
      <c r="E78" s="231"/>
      <c r="F78" s="231"/>
      <c r="G78" s="231"/>
      <c r="H78" s="231"/>
      <c r="I78" s="232"/>
    </row>
    <row r="79" spans="1:9" ht="37.5" customHeight="1">
      <c r="A79" s="199" t="s">
        <v>106</v>
      </c>
      <c r="B79" s="234" t="s">
        <v>26</v>
      </c>
      <c r="C79" s="208" t="s">
        <v>78</v>
      </c>
      <c r="D79" s="208"/>
      <c r="E79" s="239">
        <v>2011</v>
      </c>
      <c r="F79" s="72" t="s">
        <v>94</v>
      </c>
      <c r="G79" s="72">
        <v>15676.4</v>
      </c>
      <c r="H79" s="72" t="s">
        <v>94</v>
      </c>
      <c r="I79" s="73"/>
    </row>
    <row r="80" spans="1:9" ht="54" customHeight="1">
      <c r="A80" s="199"/>
      <c r="B80" s="209"/>
      <c r="C80" s="201"/>
      <c r="D80" s="201"/>
      <c r="E80" s="240"/>
      <c r="F80" s="187" t="s">
        <v>91</v>
      </c>
      <c r="G80" s="187"/>
      <c r="H80" s="57"/>
      <c r="I80" s="30"/>
    </row>
    <row r="81" spans="1:9" ht="37.5" customHeight="1">
      <c r="A81" s="199"/>
      <c r="B81" s="209"/>
      <c r="C81" s="201"/>
      <c r="D81" s="201"/>
      <c r="E81" s="240">
        <v>2012</v>
      </c>
      <c r="F81" s="57" t="s">
        <v>94</v>
      </c>
      <c r="G81" s="57">
        <v>21100.4</v>
      </c>
      <c r="H81" s="57" t="s">
        <v>94</v>
      </c>
      <c r="I81" s="30"/>
    </row>
    <row r="82" spans="1:9" ht="54.75" customHeight="1">
      <c r="A82" s="199"/>
      <c r="B82" s="209"/>
      <c r="C82" s="201"/>
      <c r="D82" s="201"/>
      <c r="E82" s="240"/>
      <c r="F82" s="187" t="s">
        <v>90</v>
      </c>
      <c r="G82" s="187"/>
      <c r="H82" s="57"/>
      <c r="I82" s="30"/>
    </row>
    <row r="83" spans="1:9" ht="89.25" customHeight="1">
      <c r="A83" s="199"/>
      <c r="B83" s="209"/>
      <c r="C83" s="201"/>
      <c r="D83" s="201"/>
      <c r="E83" s="240">
        <v>2013</v>
      </c>
      <c r="F83" s="57" t="s">
        <v>84</v>
      </c>
      <c r="G83" s="15">
        <v>24132</v>
      </c>
      <c r="H83" s="15">
        <f>G83-24197.4</f>
        <v>-65.40000000000146</v>
      </c>
      <c r="I83" s="45" t="s">
        <v>131</v>
      </c>
    </row>
    <row r="84" spans="1:9" ht="56.25" customHeight="1">
      <c r="A84" s="199"/>
      <c r="B84" s="209"/>
      <c r="C84" s="201"/>
      <c r="D84" s="201"/>
      <c r="E84" s="240"/>
      <c r="F84" s="187" t="s">
        <v>89</v>
      </c>
      <c r="G84" s="187"/>
      <c r="H84" s="15"/>
      <c r="I84" s="30"/>
    </row>
    <row r="85" spans="1:9" ht="87" customHeight="1">
      <c r="A85" s="199"/>
      <c r="B85" s="209"/>
      <c r="C85" s="201"/>
      <c r="D85" s="201"/>
      <c r="E85" s="190">
        <v>2014</v>
      </c>
      <c r="F85" s="134" t="s">
        <v>122</v>
      </c>
      <c r="G85" s="134">
        <v>26649</v>
      </c>
      <c r="H85" s="117">
        <f>G85-24197.4</f>
        <v>2451.5999999999985</v>
      </c>
      <c r="I85" s="135"/>
    </row>
    <row r="86" spans="1:9" ht="87" customHeight="1">
      <c r="A86" s="199"/>
      <c r="B86" s="209"/>
      <c r="C86" s="201"/>
      <c r="D86" s="201"/>
      <c r="E86" s="191"/>
      <c r="F86" s="187" t="s">
        <v>210</v>
      </c>
      <c r="G86" s="187"/>
      <c r="H86" s="117"/>
      <c r="I86" s="129"/>
    </row>
    <row r="87" spans="1:9" ht="87" customHeight="1">
      <c r="A87" s="199"/>
      <c r="B87" s="209"/>
      <c r="C87" s="201"/>
      <c r="D87" s="201"/>
      <c r="E87" s="175">
        <v>2015</v>
      </c>
      <c r="F87" s="116">
        <v>26684.9</v>
      </c>
      <c r="G87" s="116">
        <v>26739.2</v>
      </c>
      <c r="H87" s="116">
        <f>G87-F87</f>
        <v>54.29999999999927</v>
      </c>
      <c r="I87" s="97" t="s">
        <v>237</v>
      </c>
    </row>
    <row r="88" spans="1:9" ht="72.75" customHeight="1">
      <c r="A88" s="199"/>
      <c r="B88" s="209"/>
      <c r="C88" s="201"/>
      <c r="D88" s="201"/>
      <c r="E88" s="176"/>
      <c r="F88" s="177" t="s">
        <v>236</v>
      </c>
      <c r="G88" s="177"/>
      <c r="H88" s="116">
        <f>G87-27627.2</f>
        <v>-888</v>
      </c>
      <c r="I88" s="136"/>
    </row>
    <row r="89" spans="1:9" ht="37.5" customHeight="1">
      <c r="A89" s="199"/>
      <c r="B89" s="209"/>
      <c r="C89" s="201"/>
      <c r="D89" s="201"/>
      <c r="E89" s="122">
        <v>2016</v>
      </c>
      <c r="F89" s="132"/>
      <c r="G89" s="69"/>
      <c r="H89" s="69"/>
      <c r="I89" s="130"/>
    </row>
    <row r="90" spans="1:9" ht="37.5" customHeight="1">
      <c r="A90" s="199"/>
      <c r="B90" s="209"/>
      <c r="C90" s="201"/>
      <c r="D90" s="201"/>
      <c r="E90" s="60">
        <v>2017</v>
      </c>
      <c r="F90" s="16"/>
      <c r="G90" s="15"/>
      <c r="H90" s="15"/>
      <c r="I90" s="130"/>
    </row>
    <row r="91" spans="1:9" ht="37.5" customHeight="1">
      <c r="A91" s="200"/>
      <c r="B91" s="209"/>
      <c r="C91" s="201"/>
      <c r="D91" s="201"/>
      <c r="E91" s="60">
        <v>2018</v>
      </c>
      <c r="F91" s="16"/>
      <c r="G91" s="15"/>
      <c r="H91" s="15"/>
      <c r="I91" s="131"/>
    </row>
    <row r="92" spans="1:9" ht="39.75" customHeight="1">
      <c r="A92" s="184" t="s">
        <v>62</v>
      </c>
      <c r="B92" s="185"/>
      <c r="C92" s="185"/>
      <c r="D92" s="185"/>
      <c r="E92" s="185"/>
      <c r="F92" s="185"/>
      <c r="G92" s="185"/>
      <c r="H92" s="185"/>
      <c r="I92" s="186"/>
    </row>
    <row r="93" spans="1:9" ht="37.5" customHeight="1">
      <c r="A93" s="198">
        <v>7</v>
      </c>
      <c r="B93" s="209" t="s">
        <v>27</v>
      </c>
      <c r="C93" s="201" t="s">
        <v>28</v>
      </c>
      <c r="D93" s="201" t="s">
        <v>181</v>
      </c>
      <c r="E93" s="60">
        <v>2011</v>
      </c>
      <c r="F93" s="56" t="s">
        <v>94</v>
      </c>
      <c r="G93" s="22"/>
      <c r="H93" s="56" t="s">
        <v>94</v>
      </c>
      <c r="I93" s="28"/>
    </row>
    <row r="94" spans="1:9" ht="37.5" customHeight="1">
      <c r="A94" s="199"/>
      <c r="B94" s="209"/>
      <c r="C94" s="201"/>
      <c r="D94" s="201"/>
      <c r="E94" s="60">
        <v>2012</v>
      </c>
      <c r="F94" s="56" t="s">
        <v>94</v>
      </c>
      <c r="G94" s="22"/>
      <c r="H94" s="56" t="s">
        <v>94</v>
      </c>
      <c r="I94" s="28"/>
    </row>
    <row r="95" spans="1:9" ht="161.25" customHeight="1">
      <c r="A95" s="199"/>
      <c r="B95" s="209"/>
      <c r="C95" s="201"/>
      <c r="D95" s="201"/>
      <c r="E95" s="60">
        <v>2013</v>
      </c>
      <c r="F95" s="56">
        <v>100</v>
      </c>
      <c r="G95" s="10">
        <f>G106/24052.2*100</f>
        <v>92.89836272773384</v>
      </c>
      <c r="H95" s="10">
        <f>G95-F95</f>
        <v>-7.10163727226616</v>
      </c>
      <c r="I95" s="51" t="s">
        <v>132</v>
      </c>
    </row>
    <row r="96" spans="1:9" ht="34.5" customHeight="1">
      <c r="A96" s="199"/>
      <c r="B96" s="209"/>
      <c r="C96" s="201"/>
      <c r="D96" s="201"/>
      <c r="E96" s="111">
        <v>2014</v>
      </c>
      <c r="F96" s="111">
        <v>100</v>
      </c>
      <c r="G96" s="111">
        <v>95.4</v>
      </c>
      <c r="H96" s="8">
        <f>G96-F96</f>
        <v>-4.599999999999994</v>
      </c>
      <c r="I96" s="142"/>
    </row>
    <row r="97" spans="1:9" ht="34.5" customHeight="1">
      <c r="A97" s="199"/>
      <c r="B97" s="209"/>
      <c r="C97" s="201"/>
      <c r="D97" s="201"/>
      <c r="E97" s="86">
        <v>2015</v>
      </c>
      <c r="F97" s="86">
        <v>100</v>
      </c>
      <c r="G97" s="86">
        <v>94.8</v>
      </c>
      <c r="H97" s="89">
        <f>G97-F97</f>
        <v>-5.200000000000003</v>
      </c>
      <c r="I97" s="87" t="s">
        <v>237</v>
      </c>
    </row>
    <row r="98" spans="1:9" ht="34.5" customHeight="1">
      <c r="A98" s="199"/>
      <c r="B98" s="209"/>
      <c r="C98" s="201"/>
      <c r="D98" s="201"/>
      <c r="E98" s="60">
        <v>2016</v>
      </c>
      <c r="F98" s="60">
        <v>100</v>
      </c>
      <c r="G98" s="60"/>
      <c r="H98" s="60"/>
      <c r="I98" s="27"/>
    </row>
    <row r="99" spans="1:9" ht="34.5" customHeight="1">
      <c r="A99" s="199"/>
      <c r="B99" s="209"/>
      <c r="C99" s="201"/>
      <c r="D99" s="201"/>
      <c r="E99" s="60">
        <v>2017</v>
      </c>
      <c r="F99" s="60">
        <v>100</v>
      </c>
      <c r="G99" s="60"/>
      <c r="H99" s="60"/>
      <c r="I99" s="27"/>
    </row>
    <row r="100" spans="1:9" ht="34.5" customHeight="1" thickBot="1">
      <c r="A100" s="199"/>
      <c r="B100" s="210"/>
      <c r="C100" s="206"/>
      <c r="D100" s="206"/>
      <c r="E100" s="58">
        <v>2018</v>
      </c>
      <c r="F100" s="58">
        <v>100</v>
      </c>
      <c r="G100" s="58"/>
      <c r="H100" s="58"/>
      <c r="I100" s="39"/>
    </row>
    <row r="101" spans="1:9" ht="18.75" customHeight="1" thickBot="1">
      <c r="A101" s="230" t="s">
        <v>76</v>
      </c>
      <c r="B101" s="231"/>
      <c r="C101" s="231"/>
      <c r="D101" s="231"/>
      <c r="E101" s="231"/>
      <c r="F101" s="231"/>
      <c r="G101" s="231"/>
      <c r="H101" s="231"/>
      <c r="I101" s="232"/>
    </row>
    <row r="102" spans="1:9" ht="34.5" customHeight="1">
      <c r="A102" s="199" t="s">
        <v>107</v>
      </c>
      <c r="B102" s="234" t="s">
        <v>27</v>
      </c>
      <c r="C102" s="208" t="s">
        <v>78</v>
      </c>
      <c r="D102" s="208"/>
      <c r="E102" s="239">
        <v>2011</v>
      </c>
      <c r="F102" s="74" t="s">
        <v>94</v>
      </c>
      <c r="G102" s="72">
        <v>11588</v>
      </c>
      <c r="H102" s="72" t="s">
        <v>94</v>
      </c>
      <c r="I102" s="73"/>
    </row>
    <row r="103" spans="1:9" ht="51.75" customHeight="1">
      <c r="A103" s="199"/>
      <c r="B103" s="209"/>
      <c r="C103" s="201"/>
      <c r="D103" s="201"/>
      <c r="E103" s="240"/>
      <c r="F103" s="187" t="s">
        <v>93</v>
      </c>
      <c r="G103" s="187"/>
      <c r="H103" s="57"/>
      <c r="I103" s="30"/>
    </row>
    <row r="104" spans="1:9" ht="34.5" customHeight="1">
      <c r="A104" s="199"/>
      <c r="B104" s="209"/>
      <c r="C104" s="201"/>
      <c r="D104" s="201"/>
      <c r="E104" s="240">
        <v>2012</v>
      </c>
      <c r="F104" s="56" t="s">
        <v>94</v>
      </c>
      <c r="G104" s="57">
        <v>13114.3</v>
      </c>
      <c r="H104" s="57" t="s">
        <v>94</v>
      </c>
      <c r="I104" s="30"/>
    </row>
    <row r="105" spans="1:9" ht="53.25" customHeight="1">
      <c r="A105" s="199"/>
      <c r="B105" s="209"/>
      <c r="C105" s="201"/>
      <c r="D105" s="201"/>
      <c r="E105" s="240"/>
      <c r="F105" s="187" t="s">
        <v>93</v>
      </c>
      <c r="G105" s="187"/>
      <c r="H105" s="57"/>
      <c r="I105" s="30"/>
    </row>
    <row r="106" spans="1:9" ht="88.5" customHeight="1">
      <c r="A106" s="199"/>
      <c r="B106" s="209"/>
      <c r="C106" s="201"/>
      <c r="D106" s="201"/>
      <c r="E106" s="240">
        <v>2013</v>
      </c>
      <c r="F106" s="56" t="s">
        <v>85</v>
      </c>
      <c r="G106" s="15">
        <v>22344.1</v>
      </c>
      <c r="H106" s="15">
        <f>G106-22225</f>
        <v>119.09999999999854</v>
      </c>
      <c r="I106" s="45"/>
    </row>
    <row r="107" spans="1:9" ht="57" customHeight="1">
      <c r="A107" s="199"/>
      <c r="B107" s="209"/>
      <c r="C107" s="201"/>
      <c r="D107" s="201"/>
      <c r="E107" s="240"/>
      <c r="F107" s="187" t="s">
        <v>92</v>
      </c>
      <c r="G107" s="187"/>
      <c r="H107" s="15"/>
      <c r="I107" s="30"/>
    </row>
    <row r="108" spans="1:9" ht="86.25" customHeight="1">
      <c r="A108" s="199"/>
      <c r="B108" s="209"/>
      <c r="C108" s="201"/>
      <c r="D108" s="201"/>
      <c r="E108" s="190">
        <v>2014</v>
      </c>
      <c r="F108" s="111" t="s">
        <v>221</v>
      </c>
      <c r="G108" s="134">
        <v>24467.5</v>
      </c>
      <c r="H108" s="117">
        <f>G108-23961.9</f>
        <v>505.59999999999854</v>
      </c>
      <c r="I108" s="85" t="s">
        <v>186</v>
      </c>
    </row>
    <row r="109" spans="1:9" ht="86.25" customHeight="1">
      <c r="A109" s="199"/>
      <c r="B109" s="209"/>
      <c r="C109" s="201"/>
      <c r="D109" s="201"/>
      <c r="E109" s="191"/>
      <c r="F109" s="187" t="s">
        <v>211</v>
      </c>
      <c r="G109" s="187"/>
      <c r="H109" s="117"/>
      <c r="I109" s="85"/>
    </row>
    <row r="110" spans="1:9" ht="34.5" customHeight="1">
      <c r="A110" s="199"/>
      <c r="B110" s="209"/>
      <c r="C110" s="201"/>
      <c r="D110" s="201"/>
      <c r="E110" s="175">
        <v>2015</v>
      </c>
      <c r="F110" s="96">
        <v>25162</v>
      </c>
      <c r="G110" s="116">
        <v>24534.6</v>
      </c>
      <c r="H110" s="116">
        <f>G110-F110</f>
        <v>-627.4000000000015</v>
      </c>
      <c r="I110" s="90"/>
    </row>
    <row r="111" spans="1:9" ht="72" customHeight="1">
      <c r="A111" s="199"/>
      <c r="B111" s="209"/>
      <c r="C111" s="201"/>
      <c r="D111" s="201"/>
      <c r="E111" s="176"/>
      <c r="F111" s="177" t="s">
        <v>240</v>
      </c>
      <c r="G111" s="177"/>
      <c r="H111" s="116">
        <f>G110-25871.4</f>
        <v>-1336.800000000003</v>
      </c>
      <c r="I111" s="90" t="s">
        <v>239</v>
      </c>
    </row>
    <row r="112" spans="1:9" ht="34.5" customHeight="1">
      <c r="A112" s="199"/>
      <c r="B112" s="209"/>
      <c r="C112" s="201"/>
      <c r="D112" s="201"/>
      <c r="E112" s="60">
        <v>2016</v>
      </c>
      <c r="F112" s="17">
        <v>31055</v>
      </c>
      <c r="G112" s="15"/>
      <c r="H112" s="15"/>
      <c r="I112" s="29"/>
    </row>
    <row r="113" spans="1:9" ht="34.5" customHeight="1">
      <c r="A113" s="199"/>
      <c r="B113" s="209"/>
      <c r="C113" s="201"/>
      <c r="D113" s="201"/>
      <c r="E113" s="60">
        <v>2017</v>
      </c>
      <c r="F113" s="17">
        <v>34066</v>
      </c>
      <c r="G113" s="15"/>
      <c r="H113" s="15"/>
      <c r="I113" s="29"/>
    </row>
    <row r="114" spans="1:9" ht="34.5" customHeight="1" thickBot="1">
      <c r="A114" s="199"/>
      <c r="B114" s="210"/>
      <c r="C114" s="206"/>
      <c r="D114" s="206"/>
      <c r="E114" s="58">
        <v>2018</v>
      </c>
      <c r="F114" s="64">
        <v>37276</v>
      </c>
      <c r="G114" s="65"/>
      <c r="H114" s="65"/>
      <c r="I114" s="66"/>
    </row>
    <row r="115" spans="1:9" ht="41.25" customHeight="1" thickBot="1">
      <c r="A115" s="289" t="s">
        <v>120</v>
      </c>
      <c r="B115" s="290"/>
      <c r="C115" s="290"/>
      <c r="D115" s="290"/>
      <c r="E115" s="290"/>
      <c r="F115" s="290"/>
      <c r="G115" s="290"/>
      <c r="H115" s="290"/>
      <c r="I115" s="291"/>
    </row>
    <row r="116" spans="1:9" ht="34.5" customHeight="1">
      <c r="A116" s="199">
        <v>8</v>
      </c>
      <c r="B116" s="234" t="s">
        <v>98</v>
      </c>
      <c r="C116" s="208" t="s">
        <v>126</v>
      </c>
      <c r="D116" s="207" t="s">
        <v>226</v>
      </c>
      <c r="E116" s="70">
        <v>2011</v>
      </c>
      <c r="F116" s="67"/>
      <c r="G116" s="68"/>
      <c r="H116" s="69"/>
      <c r="I116" s="294" t="s">
        <v>153</v>
      </c>
    </row>
    <row r="117" spans="1:9" ht="34.5" customHeight="1">
      <c r="A117" s="199"/>
      <c r="B117" s="209"/>
      <c r="C117" s="201"/>
      <c r="D117" s="207"/>
      <c r="E117" s="58">
        <v>2012</v>
      </c>
      <c r="F117" s="9"/>
      <c r="G117" s="25"/>
      <c r="H117" s="15"/>
      <c r="I117" s="295"/>
    </row>
    <row r="118" spans="1:9" ht="34.5" customHeight="1">
      <c r="A118" s="199"/>
      <c r="B118" s="209"/>
      <c r="C118" s="201"/>
      <c r="D118" s="207"/>
      <c r="E118" s="58">
        <v>2013</v>
      </c>
      <c r="F118" s="8">
        <f>F129/25545*100</f>
        <v>65.07731454296339</v>
      </c>
      <c r="G118" s="15">
        <f>G129/25545*100</f>
        <v>70.43687610099823</v>
      </c>
      <c r="H118" s="15">
        <f>G118-F118</f>
        <v>5.359561558034841</v>
      </c>
      <c r="I118" s="29" t="s">
        <v>133</v>
      </c>
    </row>
    <row r="119" spans="1:9" ht="34.5" customHeight="1">
      <c r="A119" s="199"/>
      <c r="B119" s="209"/>
      <c r="C119" s="201"/>
      <c r="D119" s="207"/>
      <c r="E119" s="124">
        <v>2014</v>
      </c>
      <c r="F119" s="124">
        <v>80</v>
      </c>
      <c r="G119" s="117">
        <v>79</v>
      </c>
      <c r="H119" s="15">
        <f>G119-F119</f>
        <v>-1</v>
      </c>
      <c r="I119" s="133"/>
    </row>
    <row r="120" spans="1:9" ht="34.5" customHeight="1">
      <c r="A120" s="199"/>
      <c r="B120" s="209"/>
      <c r="C120" s="201"/>
      <c r="D120" s="207"/>
      <c r="E120" s="118">
        <v>2015</v>
      </c>
      <c r="F120" s="163">
        <v>80</v>
      </c>
      <c r="G120" s="143">
        <v>83.4</v>
      </c>
      <c r="H120" s="143">
        <f>G120-F120</f>
        <v>3.4000000000000057</v>
      </c>
      <c r="I120" s="131" t="s">
        <v>241</v>
      </c>
    </row>
    <row r="121" spans="1:9" ht="34.5" customHeight="1">
      <c r="A121" s="199"/>
      <c r="B121" s="209"/>
      <c r="C121" s="201"/>
      <c r="D121" s="207"/>
      <c r="E121" s="122">
        <v>2016</v>
      </c>
      <c r="F121" s="67"/>
      <c r="G121" s="69"/>
      <c r="H121" s="69"/>
      <c r="I121" s="130"/>
    </row>
    <row r="122" spans="1:9" ht="34.5" customHeight="1">
      <c r="A122" s="199"/>
      <c r="B122" s="209"/>
      <c r="C122" s="201"/>
      <c r="D122" s="207"/>
      <c r="E122" s="60">
        <v>2017</v>
      </c>
      <c r="F122" s="9"/>
      <c r="G122" s="15"/>
      <c r="H122" s="15"/>
      <c r="I122" s="131"/>
    </row>
    <row r="123" spans="1:9" ht="34.5" customHeight="1" thickBot="1">
      <c r="A123" s="199"/>
      <c r="B123" s="210"/>
      <c r="C123" s="206"/>
      <c r="D123" s="207"/>
      <c r="E123" s="58">
        <v>2018</v>
      </c>
      <c r="F123" s="42">
        <v>100</v>
      </c>
      <c r="G123" s="65"/>
      <c r="H123" s="65"/>
      <c r="I123" s="66"/>
    </row>
    <row r="124" spans="1:9" ht="23.25" customHeight="1" thickBot="1">
      <c r="A124" s="230" t="s">
        <v>76</v>
      </c>
      <c r="B124" s="231"/>
      <c r="C124" s="231"/>
      <c r="D124" s="231"/>
      <c r="E124" s="231"/>
      <c r="F124" s="231"/>
      <c r="G124" s="231"/>
      <c r="H124" s="231"/>
      <c r="I124" s="232"/>
    </row>
    <row r="125" spans="1:9" ht="34.5" customHeight="1">
      <c r="A125" s="252" t="s">
        <v>108</v>
      </c>
      <c r="B125" s="233" t="s">
        <v>98</v>
      </c>
      <c r="C125" s="207" t="s">
        <v>78</v>
      </c>
      <c r="D125" s="207"/>
      <c r="E125" s="264">
        <v>2011</v>
      </c>
      <c r="F125" s="67"/>
      <c r="G125" s="68"/>
      <c r="H125" s="69"/>
      <c r="I125" s="71"/>
    </row>
    <row r="126" spans="1:9" ht="54.75" customHeight="1">
      <c r="A126" s="199"/>
      <c r="B126" s="233"/>
      <c r="C126" s="207"/>
      <c r="D126" s="207"/>
      <c r="E126" s="239"/>
      <c r="F126" s="187" t="s">
        <v>100</v>
      </c>
      <c r="G126" s="187"/>
      <c r="H126" s="15"/>
      <c r="I126" s="29"/>
    </row>
    <row r="127" spans="1:9" ht="34.5" customHeight="1">
      <c r="A127" s="199"/>
      <c r="B127" s="233"/>
      <c r="C127" s="207"/>
      <c r="D127" s="207"/>
      <c r="E127" s="263">
        <v>2012</v>
      </c>
      <c r="F127" s="9"/>
      <c r="G127" s="25"/>
      <c r="H127" s="15"/>
      <c r="I127" s="29"/>
    </row>
    <row r="128" spans="1:9" ht="51.75" customHeight="1">
      <c r="A128" s="199"/>
      <c r="B128" s="233"/>
      <c r="C128" s="207"/>
      <c r="D128" s="207"/>
      <c r="E128" s="239"/>
      <c r="F128" s="187" t="s">
        <v>100</v>
      </c>
      <c r="G128" s="187"/>
      <c r="H128" s="15"/>
      <c r="I128" s="29"/>
    </row>
    <row r="129" spans="1:9" ht="78.75" customHeight="1">
      <c r="A129" s="199"/>
      <c r="B129" s="233"/>
      <c r="C129" s="207"/>
      <c r="D129" s="207"/>
      <c r="E129" s="263">
        <v>2013</v>
      </c>
      <c r="F129" s="17">
        <v>16624</v>
      </c>
      <c r="G129" s="15">
        <v>17993.1</v>
      </c>
      <c r="H129" s="15">
        <f>G129-F129</f>
        <v>1369.0999999999985</v>
      </c>
      <c r="I129" s="292" t="s">
        <v>121</v>
      </c>
    </row>
    <row r="130" spans="1:9" ht="78.75" customHeight="1">
      <c r="A130" s="199"/>
      <c r="B130" s="233"/>
      <c r="C130" s="207"/>
      <c r="D130" s="207"/>
      <c r="E130" s="239"/>
      <c r="F130" s="187" t="s">
        <v>99</v>
      </c>
      <c r="G130" s="187"/>
      <c r="H130" s="15"/>
      <c r="I130" s="293"/>
    </row>
    <row r="131" spans="1:9" ht="75" customHeight="1">
      <c r="A131" s="199"/>
      <c r="B131" s="233"/>
      <c r="C131" s="207"/>
      <c r="D131" s="207"/>
      <c r="E131" s="190">
        <v>2014</v>
      </c>
      <c r="F131" s="134">
        <v>21429.4</v>
      </c>
      <c r="G131" s="134">
        <v>21828.3</v>
      </c>
      <c r="H131" s="117">
        <f>G131-F131</f>
        <v>398.8999999999978</v>
      </c>
      <c r="I131" s="135" t="s">
        <v>194</v>
      </c>
    </row>
    <row r="132" spans="1:9" ht="66.75" customHeight="1">
      <c r="A132" s="199"/>
      <c r="B132" s="233"/>
      <c r="C132" s="207"/>
      <c r="D132" s="207"/>
      <c r="E132" s="191"/>
      <c r="F132" s="187" t="s">
        <v>212</v>
      </c>
      <c r="G132" s="187"/>
      <c r="H132" s="117"/>
      <c r="I132" s="129"/>
    </row>
    <row r="133" spans="1:9" ht="34.5" customHeight="1">
      <c r="A133" s="199"/>
      <c r="B133" s="233"/>
      <c r="C133" s="207"/>
      <c r="D133" s="207"/>
      <c r="E133" s="175">
        <v>2015</v>
      </c>
      <c r="F133" s="165">
        <v>21830.9</v>
      </c>
      <c r="G133" s="116">
        <v>23082.6</v>
      </c>
      <c r="H133" s="116">
        <f>G133-F133</f>
        <v>1251.699999999997</v>
      </c>
      <c r="I133" s="144"/>
    </row>
    <row r="134" spans="1:9" ht="52.5" customHeight="1">
      <c r="A134" s="199"/>
      <c r="B134" s="233"/>
      <c r="C134" s="207"/>
      <c r="D134" s="207"/>
      <c r="E134" s="176"/>
      <c r="F134" s="187" t="s">
        <v>242</v>
      </c>
      <c r="G134" s="187"/>
      <c r="H134" s="116">
        <f>G133-27674.8</f>
        <v>-4592.200000000001</v>
      </c>
      <c r="I134" s="169" t="s">
        <v>237</v>
      </c>
    </row>
    <row r="135" spans="1:9" ht="34.5" customHeight="1">
      <c r="A135" s="199"/>
      <c r="B135" s="233"/>
      <c r="C135" s="207"/>
      <c r="D135" s="207"/>
      <c r="E135" s="122">
        <v>2016</v>
      </c>
      <c r="F135" s="67"/>
      <c r="G135" s="69"/>
      <c r="H135" s="69"/>
      <c r="I135" s="125"/>
    </row>
    <row r="136" spans="1:9" ht="34.5" customHeight="1">
      <c r="A136" s="199"/>
      <c r="B136" s="233"/>
      <c r="C136" s="207"/>
      <c r="D136" s="207"/>
      <c r="E136" s="60">
        <v>2017</v>
      </c>
      <c r="F136" s="9"/>
      <c r="G136" s="15"/>
      <c r="H136" s="15"/>
      <c r="I136" s="125"/>
    </row>
    <row r="137" spans="1:9" ht="34.5" customHeight="1">
      <c r="A137" s="200"/>
      <c r="B137" s="234"/>
      <c r="C137" s="208"/>
      <c r="D137" s="208"/>
      <c r="E137" s="60">
        <v>2018</v>
      </c>
      <c r="F137" s="9"/>
      <c r="G137" s="15"/>
      <c r="H137" s="15"/>
      <c r="I137" s="126"/>
    </row>
    <row r="138" spans="1:9" ht="44.25" customHeight="1">
      <c r="A138" s="184" t="s">
        <v>109</v>
      </c>
      <c r="B138" s="185"/>
      <c r="C138" s="185"/>
      <c r="D138" s="185"/>
      <c r="E138" s="185"/>
      <c r="F138" s="185"/>
      <c r="G138" s="185"/>
      <c r="H138" s="185"/>
      <c r="I138" s="186"/>
    </row>
    <row r="139" spans="1:9" ht="30.75" customHeight="1">
      <c r="A139" s="198">
        <v>9</v>
      </c>
      <c r="B139" s="226" t="s">
        <v>29</v>
      </c>
      <c r="C139" s="224" t="s">
        <v>13</v>
      </c>
      <c r="D139" s="224" t="s">
        <v>182</v>
      </c>
      <c r="E139" s="60">
        <v>2011</v>
      </c>
      <c r="F139" s="56" t="s">
        <v>94</v>
      </c>
      <c r="G139" s="8">
        <f>G148/20479*100</f>
        <v>45.514917720591825</v>
      </c>
      <c r="H139" s="8" t="s">
        <v>94</v>
      </c>
      <c r="I139" s="31"/>
    </row>
    <row r="140" spans="1:9" ht="32.25" customHeight="1">
      <c r="A140" s="199"/>
      <c r="B140" s="226"/>
      <c r="C140" s="224"/>
      <c r="D140" s="224"/>
      <c r="E140" s="60">
        <v>2012</v>
      </c>
      <c r="F140" s="56" t="s">
        <v>94</v>
      </c>
      <c r="G140" s="8">
        <f>G150/23403*100</f>
        <v>42.67828910823398</v>
      </c>
      <c r="H140" s="8" t="s">
        <v>94</v>
      </c>
      <c r="I140" s="31"/>
    </row>
    <row r="141" spans="1:9" ht="285" customHeight="1">
      <c r="A141" s="199"/>
      <c r="B141" s="226"/>
      <c r="C141" s="224"/>
      <c r="D141" s="224"/>
      <c r="E141" s="60">
        <v>2013</v>
      </c>
      <c r="F141" s="56">
        <v>56.1</v>
      </c>
      <c r="G141" s="10">
        <f>12234.9/25376*100</f>
        <v>48.214454602774275</v>
      </c>
      <c r="H141" s="10">
        <f>G141-F141</f>
        <v>-7.885545397225727</v>
      </c>
      <c r="I141" s="46" t="s">
        <v>179</v>
      </c>
    </row>
    <row r="142" spans="1:9" ht="191.25" customHeight="1">
      <c r="A142" s="199"/>
      <c r="B142" s="226"/>
      <c r="C142" s="224"/>
      <c r="D142" s="224"/>
      <c r="E142" s="111">
        <v>2014</v>
      </c>
      <c r="F142" s="111">
        <v>64.9</v>
      </c>
      <c r="G142" s="111">
        <v>62.8</v>
      </c>
      <c r="H142" s="145">
        <f>G142-F142</f>
        <v>-2.1000000000000085</v>
      </c>
      <c r="I142" s="115" t="s">
        <v>220</v>
      </c>
    </row>
    <row r="143" spans="1:9" ht="31.5" customHeight="1">
      <c r="A143" s="199"/>
      <c r="B143" s="226"/>
      <c r="C143" s="224"/>
      <c r="D143" s="224"/>
      <c r="E143" s="86">
        <v>2015</v>
      </c>
      <c r="F143" s="86">
        <v>73.7</v>
      </c>
      <c r="G143" s="86">
        <v>67.7</v>
      </c>
      <c r="H143" s="86"/>
      <c r="I143" s="87" t="s">
        <v>243</v>
      </c>
    </row>
    <row r="144" spans="1:9" ht="34.5" customHeight="1">
      <c r="A144" s="199"/>
      <c r="B144" s="226"/>
      <c r="C144" s="224"/>
      <c r="D144" s="224"/>
      <c r="E144" s="60">
        <v>2016</v>
      </c>
      <c r="F144" s="60">
        <v>82.4</v>
      </c>
      <c r="G144" s="60"/>
      <c r="H144" s="60"/>
      <c r="I144" s="27"/>
    </row>
    <row r="145" spans="1:9" ht="30" customHeight="1">
      <c r="A145" s="199"/>
      <c r="B145" s="226"/>
      <c r="C145" s="224"/>
      <c r="D145" s="224"/>
      <c r="E145" s="60">
        <v>2017</v>
      </c>
      <c r="F145" s="60">
        <v>91.2</v>
      </c>
      <c r="G145" s="60"/>
      <c r="H145" s="60"/>
      <c r="I145" s="27"/>
    </row>
    <row r="146" spans="1:9" ht="30" customHeight="1" thickBot="1">
      <c r="A146" s="199"/>
      <c r="B146" s="229"/>
      <c r="C146" s="225"/>
      <c r="D146" s="225"/>
      <c r="E146" s="42">
        <v>2018</v>
      </c>
      <c r="F146" s="42">
        <v>100</v>
      </c>
      <c r="G146" s="42"/>
      <c r="H146" s="42"/>
      <c r="I146" s="63"/>
    </row>
    <row r="147" spans="1:9" ht="22.5" customHeight="1" thickBot="1">
      <c r="A147" s="249" t="s">
        <v>76</v>
      </c>
      <c r="B147" s="250"/>
      <c r="C147" s="250"/>
      <c r="D147" s="250"/>
      <c r="E147" s="250"/>
      <c r="F147" s="250"/>
      <c r="G147" s="250"/>
      <c r="H147" s="250"/>
      <c r="I147" s="251"/>
    </row>
    <row r="148" spans="1:9" ht="30" customHeight="1">
      <c r="A148" s="199" t="s">
        <v>110</v>
      </c>
      <c r="B148" s="246" t="s">
        <v>29</v>
      </c>
      <c r="C148" s="245" t="s">
        <v>78</v>
      </c>
      <c r="D148" s="245"/>
      <c r="E148" s="189">
        <v>2011</v>
      </c>
      <c r="F148" s="74" t="s">
        <v>94</v>
      </c>
      <c r="G148" s="72">
        <v>9321</v>
      </c>
      <c r="H148" s="72" t="s">
        <v>94</v>
      </c>
      <c r="I148" s="73"/>
    </row>
    <row r="149" spans="1:9" ht="51.75" customHeight="1">
      <c r="A149" s="199"/>
      <c r="B149" s="226"/>
      <c r="C149" s="224"/>
      <c r="D149" s="224"/>
      <c r="E149" s="244"/>
      <c r="F149" s="187" t="s">
        <v>91</v>
      </c>
      <c r="G149" s="187"/>
      <c r="H149" s="57"/>
      <c r="I149" s="30"/>
    </row>
    <row r="150" spans="1:9" ht="30" customHeight="1">
      <c r="A150" s="199"/>
      <c r="B150" s="226"/>
      <c r="C150" s="224"/>
      <c r="D150" s="224"/>
      <c r="E150" s="244">
        <v>2012</v>
      </c>
      <c r="F150" s="56" t="s">
        <v>94</v>
      </c>
      <c r="G150" s="57">
        <v>9988</v>
      </c>
      <c r="H150" s="57" t="s">
        <v>94</v>
      </c>
      <c r="I150" s="30"/>
    </row>
    <row r="151" spans="1:9" ht="51.75" customHeight="1">
      <c r="A151" s="199"/>
      <c r="B151" s="226"/>
      <c r="C151" s="224"/>
      <c r="D151" s="224"/>
      <c r="E151" s="244"/>
      <c r="F151" s="187" t="s">
        <v>90</v>
      </c>
      <c r="G151" s="187"/>
      <c r="H151" s="57"/>
      <c r="I151" s="30"/>
    </row>
    <row r="152" spans="1:9" ht="30" customHeight="1">
      <c r="A152" s="199"/>
      <c r="B152" s="226"/>
      <c r="C152" s="224"/>
      <c r="D152" s="224"/>
      <c r="E152" s="244">
        <v>2013</v>
      </c>
      <c r="F152" s="57">
        <f>25376.1*F141/100</f>
        <v>14235.9921</v>
      </c>
      <c r="G152" s="57">
        <v>12234.9</v>
      </c>
      <c r="H152" s="57">
        <f>G152-F152</f>
        <v>-2001.0920999999998</v>
      </c>
      <c r="I152" s="30"/>
    </row>
    <row r="153" spans="1:9" ht="52.5" customHeight="1">
      <c r="A153" s="199"/>
      <c r="B153" s="226"/>
      <c r="C153" s="224"/>
      <c r="D153" s="224"/>
      <c r="E153" s="244"/>
      <c r="F153" s="187" t="s">
        <v>89</v>
      </c>
      <c r="G153" s="187"/>
      <c r="H153" s="57"/>
      <c r="I153" s="30"/>
    </row>
    <row r="154" spans="1:9" ht="169.5" customHeight="1">
      <c r="A154" s="199"/>
      <c r="B154" s="226"/>
      <c r="C154" s="224"/>
      <c r="D154" s="224"/>
      <c r="E154" s="190">
        <v>2014</v>
      </c>
      <c r="F154" s="111">
        <v>17282</v>
      </c>
      <c r="G154" s="134">
        <v>16791.9</v>
      </c>
      <c r="H154" s="134">
        <f>G154-F154</f>
        <v>-490.09999999999854</v>
      </c>
      <c r="I154" s="79" t="s">
        <v>187</v>
      </c>
    </row>
    <row r="155" spans="1:9" ht="57" customHeight="1">
      <c r="A155" s="199"/>
      <c r="B155" s="226"/>
      <c r="C155" s="224"/>
      <c r="D155" s="224"/>
      <c r="E155" s="191"/>
      <c r="F155" s="187" t="s">
        <v>211</v>
      </c>
      <c r="G155" s="187"/>
      <c r="H155" s="134"/>
      <c r="I155" s="98"/>
    </row>
    <row r="156" spans="1:9" ht="30" customHeight="1">
      <c r="A156" s="199"/>
      <c r="B156" s="226"/>
      <c r="C156" s="224"/>
      <c r="D156" s="224"/>
      <c r="E156" s="175">
        <v>2015</v>
      </c>
      <c r="F156" s="86"/>
      <c r="G156" s="116">
        <v>18703.2</v>
      </c>
      <c r="H156" s="116"/>
      <c r="I156" s="144"/>
    </row>
    <row r="157" spans="1:9" ht="79.5" customHeight="1">
      <c r="A157" s="199"/>
      <c r="B157" s="226"/>
      <c r="C157" s="224"/>
      <c r="D157" s="224"/>
      <c r="E157" s="176"/>
      <c r="F157" s="177" t="s">
        <v>238</v>
      </c>
      <c r="G157" s="177"/>
      <c r="H157" s="116">
        <f>18703.2-27627.2</f>
        <v>-8924</v>
      </c>
      <c r="I157" s="169" t="s">
        <v>244</v>
      </c>
    </row>
    <row r="158" spans="1:9" ht="30" customHeight="1">
      <c r="A158" s="199"/>
      <c r="B158" s="226"/>
      <c r="C158" s="224"/>
      <c r="D158" s="224"/>
      <c r="E158" s="56">
        <v>2016</v>
      </c>
      <c r="F158" s="9"/>
      <c r="G158" s="57"/>
      <c r="H158" s="57"/>
      <c r="I158" s="119"/>
    </row>
    <row r="159" spans="1:9" ht="30" customHeight="1">
      <c r="A159" s="199"/>
      <c r="B159" s="226"/>
      <c r="C159" s="224"/>
      <c r="D159" s="224"/>
      <c r="E159" s="56">
        <v>2017</v>
      </c>
      <c r="F159" s="9"/>
      <c r="G159" s="57"/>
      <c r="H159" s="57"/>
      <c r="I159" s="119"/>
    </row>
    <row r="160" spans="1:9" ht="30" customHeight="1">
      <c r="A160" s="200"/>
      <c r="B160" s="226"/>
      <c r="C160" s="224"/>
      <c r="D160" s="224"/>
      <c r="E160" s="56">
        <v>2018</v>
      </c>
      <c r="F160" s="9"/>
      <c r="G160" s="57"/>
      <c r="H160" s="57"/>
      <c r="I160" s="120"/>
    </row>
    <row r="161" spans="1:9" ht="42" customHeight="1">
      <c r="A161" s="184" t="s">
        <v>63</v>
      </c>
      <c r="B161" s="185"/>
      <c r="C161" s="185"/>
      <c r="D161" s="185"/>
      <c r="E161" s="185"/>
      <c r="F161" s="185"/>
      <c r="G161" s="185"/>
      <c r="H161" s="185"/>
      <c r="I161" s="186"/>
    </row>
    <row r="162" spans="1:9" ht="42" customHeight="1">
      <c r="A162" s="184" t="s">
        <v>145</v>
      </c>
      <c r="B162" s="185"/>
      <c r="C162" s="185"/>
      <c r="D162" s="185"/>
      <c r="E162" s="185"/>
      <c r="F162" s="185"/>
      <c r="G162" s="185"/>
      <c r="H162" s="185"/>
      <c r="I162" s="186"/>
    </row>
    <row r="163" spans="1:9" ht="33.75" customHeight="1">
      <c r="A163" s="198">
        <v>10</v>
      </c>
      <c r="B163" s="226" t="s">
        <v>30</v>
      </c>
      <c r="C163" s="224" t="s">
        <v>13</v>
      </c>
      <c r="D163" s="224" t="s">
        <v>227</v>
      </c>
      <c r="E163" s="56">
        <v>2011</v>
      </c>
      <c r="F163" s="56" t="s">
        <v>94</v>
      </c>
      <c r="G163" s="8">
        <f>G172/20479*100</f>
        <v>120.35255627716197</v>
      </c>
      <c r="H163" s="8" t="s">
        <v>94</v>
      </c>
      <c r="I163" s="31"/>
    </row>
    <row r="164" spans="1:9" ht="32.25" customHeight="1">
      <c r="A164" s="199"/>
      <c r="B164" s="226"/>
      <c r="C164" s="224"/>
      <c r="D164" s="224"/>
      <c r="E164" s="56">
        <v>2012</v>
      </c>
      <c r="F164" s="56" t="s">
        <v>94</v>
      </c>
      <c r="G164" s="8">
        <f>G174/23403*100</f>
        <v>142.34713498269454</v>
      </c>
      <c r="H164" s="8" t="s">
        <v>94</v>
      </c>
      <c r="I164" s="31"/>
    </row>
    <row r="165" spans="1:9" ht="30" customHeight="1">
      <c r="A165" s="199"/>
      <c r="B165" s="226"/>
      <c r="C165" s="224"/>
      <c r="D165" s="224"/>
      <c r="E165" s="56">
        <v>2013</v>
      </c>
      <c r="F165" s="56">
        <v>129.7</v>
      </c>
      <c r="G165" s="8">
        <f>G176/25376.1*100</f>
        <v>152.164832263429</v>
      </c>
      <c r="H165" s="8">
        <f>G165-F165</f>
        <v>22.464832263429003</v>
      </c>
      <c r="I165" s="31" t="s">
        <v>135</v>
      </c>
    </row>
    <row r="166" spans="1:9" ht="132" customHeight="1">
      <c r="A166" s="199"/>
      <c r="B166" s="226"/>
      <c r="C166" s="224"/>
      <c r="D166" s="224"/>
      <c r="E166" s="146">
        <v>2014</v>
      </c>
      <c r="F166" s="146">
        <v>130.7</v>
      </c>
      <c r="G166" s="147">
        <v>144.7</v>
      </c>
      <c r="H166" s="147">
        <f>G166-F166</f>
        <v>14</v>
      </c>
      <c r="I166" s="80" t="s">
        <v>188</v>
      </c>
    </row>
    <row r="167" spans="1:9" ht="27" customHeight="1">
      <c r="A167" s="199"/>
      <c r="B167" s="226"/>
      <c r="C167" s="224"/>
      <c r="D167" s="224"/>
      <c r="E167" s="86">
        <v>2015</v>
      </c>
      <c r="F167" s="86">
        <v>137</v>
      </c>
      <c r="G167" s="86">
        <v>145.8</v>
      </c>
      <c r="H167" s="100">
        <f>G167-F167</f>
        <v>8.800000000000011</v>
      </c>
      <c r="I167" s="87" t="s">
        <v>237</v>
      </c>
    </row>
    <row r="168" spans="1:9" ht="29.25" customHeight="1">
      <c r="A168" s="199"/>
      <c r="B168" s="226"/>
      <c r="C168" s="224"/>
      <c r="D168" s="224"/>
      <c r="E168" s="56">
        <v>2016</v>
      </c>
      <c r="F168" s="56">
        <v>159.6</v>
      </c>
      <c r="G168" s="56"/>
      <c r="H168" s="56"/>
      <c r="I168" s="28"/>
    </row>
    <row r="169" spans="1:9" ht="30" customHeight="1">
      <c r="A169" s="199"/>
      <c r="B169" s="226"/>
      <c r="C169" s="224"/>
      <c r="D169" s="224"/>
      <c r="E169" s="56">
        <v>2017</v>
      </c>
      <c r="F169" s="56">
        <v>200</v>
      </c>
      <c r="G169" s="56"/>
      <c r="H169" s="56"/>
      <c r="I169" s="28"/>
    </row>
    <row r="170" spans="1:9" ht="30" customHeight="1" thickBot="1">
      <c r="A170" s="199"/>
      <c r="B170" s="229"/>
      <c r="C170" s="225"/>
      <c r="D170" s="225"/>
      <c r="E170" s="42">
        <v>2018</v>
      </c>
      <c r="F170" s="42">
        <v>200</v>
      </c>
      <c r="G170" s="42"/>
      <c r="H170" s="42"/>
      <c r="I170" s="63"/>
    </row>
    <row r="171" spans="1:9" ht="20.25" customHeight="1" thickBot="1">
      <c r="A171" s="230" t="s">
        <v>76</v>
      </c>
      <c r="B171" s="231"/>
      <c r="C171" s="231"/>
      <c r="D171" s="231"/>
      <c r="E171" s="231"/>
      <c r="F171" s="231"/>
      <c r="G171" s="231"/>
      <c r="H171" s="231"/>
      <c r="I171" s="232"/>
    </row>
    <row r="172" spans="1:9" ht="30" customHeight="1">
      <c r="A172" s="252" t="s">
        <v>111</v>
      </c>
      <c r="B172" s="246" t="s">
        <v>79</v>
      </c>
      <c r="C172" s="245" t="s">
        <v>78</v>
      </c>
      <c r="D172" s="245"/>
      <c r="E172" s="189">
        <v>2011</v>
      </c>
      <c r="F172" s="74" t="s">
        <v>94</v>
      </c>
      <c r="G172" s="72">
        <v>24647</v>
      </c>
      <c r="H172" s="72" t="s">
        <v>94</v>
      </c>
      <c r="I172" s="73"/>
    </row>
    <row r="173" spans="1:9" ht="52.5" customHeight="1">
      <c r="A173" s="199"/>
      <c r="B173" s="226"/>
      <c r="C173" s="224"/>
      <c r="D173" s="224"/>
      <c r="E173" s="244"/>
      <c r="F173" s="187" t="s">
        <v>91</v>
      </c>
      <c r="G173" s="187"/>
      <c r="H173" s="57" t="s">
        <v>102</v>
      </c>
      <c r="I173" s="30"/>
    </row>
    <row r="174" spans="1:9" ht="30" customHeight="1">
      <c r="A174" s="199"/>
      <c r="B174" s="226"/>
      <c r="C174" s="224"/>
      <c r="D174" s="224"/>
      <c r="E174" s="244">
        <v>2012</v>
      </c>
      <c r="F174" s="56" t="s">
        <v>94</v>
      </c>
      <c r="G174" s="57">
        <v>33313.5</v>
      </c>
      <c r="H174" s="57" t="s">
        <v>94</v>
      </c>
      <c r="I174" s="30"/>
    </row>
    <row r="175" spans="1:9" ht="50.25" customHeight="1">
      <c r="A175" s="199"/>
      <c r="B175" s="226"/>
      <c r="C175" s="224"/>
      <c r="D175" s="224"/>
      <c r="E175" s="244"/>
      <c r="F175" s="187" t="s">
        <v>90</v>
      </c>
      <c r="G175" s="187"/>
      <c r="H175" s="57"/>
      <c r="I175" s="30"/>
    </row>
    <row r="176" spans="1:9" ht="30" customHeight="1">
      <c r="A176" s="199"/>
      <c r="B176" s="226"/>
      <c r="C176" s="224"/>
      <c r="D176" s="224"/>
      <c r="E176" s="244">
        <v>2013</v>
      </c>
      <c r="F176" s="57">
        <f>25376.1*F165/100</f>
        <v>32912.801699999996</v>
      </c>
      <c r="G176" s="57">
        <v>38613.5</v>
      </c>
      <c r="H176" s="57">
        <f>G176-F176</f>
        <v>5700.698300000004</v>
      </c>
      <c r="I176" s="30" t="s">
        <v>135</v>
      </c>
    </row>
    <row r="177" spans="1:9" ht="52.5" customHeight="1">
      <c r="A177" s="199"/>
      <c r="B177" s="226"/>
      <c r="C177" s="224"/>
      <c r="D177" s="224"/>
      <c r="E177" s="244"/>
      <c r="F177" s="187" t="s">
        <v>89</v>
      </c>
      <c r="G177" s="187"/>
      <c r="H177" s="57"/>
      <c r="I177" s="30"/>
    </row>
    <row r="178" spans="1:9" ht="30" customHeight="1">
      <c r="A178" s="199"/>
      <c r="B178" s="226"/>
      <c r="C178" s="224"/>
      <c r="D178" s="224"/>
      <c r="E178" s="124">
        <v>2014</v>
      </c>
      <c r="F178" s="148">
        <v>39300</v>
      </c>
      <c r="G178" s="84">
        <v>38672.3</v>
      </c>
      <c r="H178" s="134">
        <f>G178-F178</f>
        <v>-627.6999999999971</v>
      </c>
      <c r="I178" s="149" t="s">
        <v>215</v>
      </c>
    </row>
    <row r="179" spans="1:8" ht="109.5" customHeight="1">
      <c r="A179" s="199"/>
      <c r="B179" s="226"/>
      <c r="C179" s="224"/>
      <c r="D179" s="224"/>
      <c r="E179" s="78"/>
      <c r="F179" s="288" t="s">
        <v>213</v>
      </c>
      <c r="G179" s="288"/>
      <c r="H179" s="72"/>
    </row>
    <row r="180" spans="1:9" ht="47.25" customHeight="1">
      <c r="A180" s="199"/>
      <c r="B180" s="226"/>
      <c r="C180" s="224"/>
      <c r="D180" s="224"/>
      <c r="E180" s="170">
        <v>2015</v>
      </c>
      <c r="F180" s="171"/>
      <c r="G180" s="172">
        <v>40286.6</v>
      </c>
      <c r="H180" s="143"/>
      <c r="I180" s="173"/>
    </row>
    <row r="181" spans="1:9" ht="93.75" customHeight="1">
      <c r="A181" s="199"/>
      <c r="B181" s="226"/>
      <c r="C181" s="224"/>
      <c r="D181" s="224"/>
      <c r="E181" s="170"/>
      <c r="F181" s="178" t="s">
        <v>245</v>
      </c>
      <c r="G181" s="178"/>
      <c r="H181" s="143"/>
      <c r="I181" s="174" t="s">
        <v>239</v>
      </c>
    </row>
    <row r="182" spans="1:9" ht="37.5" customHeight="1">
      <c r="A182" s="199"/>
      <c r="B182" s="226"/>
      <c r="C182" s="224"/>
      <c r="D182" s="224"/>
      <c r="E182" s="56">
        <v>2016</v>
      </c>
      <c r="F182" s="9"/>
      <c r="G182" s="57"/>
      <c r="H182" s="57"/>
      <c r="I182" s="82"/>
    </row>
    <row r="183" spans="1:9" ht="30" customHeight="1">
      <c r="A183" s="199"/>
      <c r="B183" s="226"/>
      <c r="C183" s="224"/>
      <c r="D183" s="224"/>
      <c r="E183" s="56">
        <v>2017</v>
      </c>
      <c r="F183" s="9"/>
      <c r="G183" s="57"/>
      <c r="H183" s="57"/>
      <c r="I183" s="81" t="s">
        <v>153</v>
      </c>
    </row>
    <row r="184" spans="1:9" ht="30" customHeight="1">
      <c r="A184" s="200"/>
      <c r="B184" s="226"/>
      <c r="C184" s="224"/>
      <c r="D184" s="224"/>
      <c r="E184" s="56">
        <v>2018</v>
      </c>
      <c r="F184" s="9"/>
      <c r="G184" s="57"/>
      <c r="H184" s="57"/>
      <c r="I184" s="83"/>
    </row>
    <row r="185" spans="1:9" ht="57" customHeight="1">
      <c r="A185" s="184" t="s">
        <v>116</v>
      </c>
      <c r="B185" s="185"/>
      <c r="C185" s="185"/>
      <c r="D185" s="185"/>
      <c r="E185" s="185"/>
      <c r="F185" s="185"/>
      <c r="G185" s="185"/>
      <c r="H185" s="185"/>
      <c r="I185" s="186"/>
    </row>
    <row r="186" spans="1:9" ht="34.5" customHeight="1">
      <c r="A186" s="198">
        <v>11</v>
      </c>
      <c r="B186" s="226" t="s">
        <v>31</v>
      </c>
      <c r="C186" s="224" t="s">
        <v>13</v>
      </c>
      <c r="D186" s="224" t="s">
        <v>227</v>
      </c>
      <c r="E186" s="56">
        <v>2011</v>
      </c>
      <c r="F186" s="56" t="s">
        <v>94</v>
      </c>
      <c r="G186" s="8">
        <f>G195/20479*100</f>
        <v>62.93959665999316</v>
      </c>
      <c r="H186" s="8" t="s">
        <v>94</v>
      </c>
      <c r="I186" s="31"/>
    </row>
    <row r="187" spans="1:9" ht="35.25" customHeight="1">
      <c r="A187" s="199"/>
      <c r="B187" s="226"/>
      <c r="C187" s="224"/>
      <c r="D187" s="224"/>
      <c r="E187" s="56">
        <v>2012</v>
      </c>
      <c r="F187" s="56" t="s">
        <v>94</v>
      </c>
      <c r="G187" s="8">
        <f>G197/23403*100</f>
        <v>64.2738110498654</v>
      </c>
      <c r="H187" s="8" t="s">
        <v>94</v>
      </c>
      <c r="I187" s="31"/>
    </row>
    <row r="188" spans="1:9" ht="34.5" customHeight="1">
      <c r="A188" s="199"/>
      <c r="B188" s="226"/>
      <c r="C188" s="224"/>
      <c r="D188" s="224"/>
      <c r="E188" s="56">
        <v>2013</v>
      </c>
      <c r="F188" s="56">
        <v>75.6</v>
      </c>
      <c r="G188" s="8">
        <f>G199/25376.1*100</f>
        <v>72.78975098616417</v>
      </c>
      <c r="H188" s="8">
        <f>G188-F188</f>
        <v>-2.810249013835829</v>
      </c>
      <c r="I188" s="50" t="s">
        <v>136</v>
      </c>
    </row>
    <row r="189" spans="1:9" ht="171" customHeight="1">
      <c r="A189" s="199"/>
      <c r="B189" s="226"/>
      <c r="C189" s="224"/>
      <c r="D189" s="224"/>
      <c r="E189" s="146">
        <v>2014</v>
      </c>
      <c r="F189" s="146">
        <v>76.2</v>
      </c>
      <c r="G189" s="147">
        <v>71.2</v>
      </c>
      <c r="H189" s="147">
        <f>G189-F189</f>
        <v>-5</v>
      </c>
      <c r="I189" s="85" t="s">
        <v>189</v>
      </c>
    </row>
    <row r="190" spans="1:9" ht="31.5" customHeight="1">
      <c r="A190" s="199"/>
      <c r="B190" s="226"/>
      <c r="C190" s="224"/>
      <c r="D190" s="224"/>
      <c r="E190" s="86">
        <v>2015</v>
      </c>
      <c r="F190" s="86">
        <v>79.3</v>
      </c>
      <c r="G190" s="86">
        <v>71.4</v>
      </c>
      <c r="H190" s="86"/>
      <c r="I190" s="87" t="s">
        <v>237</v>
      </c>
    </row>
    <row r="191" spans="1:9" ht="30.75" customHeight="1">
      <c r="A191" s="199"/>
      <c r="B191" s="226"/>
      <c r="C191" s="224"/>
      <c r="D191" s="224"/>
      <c r="E191" s="56">
        <v>2016</v>
      </c>
      <c r="F191" s="56">
        <v>86.3</v>
      </c>
      <c r="G191" s="56"/>
      <c r="H191" s="56"/>
      <c r="I191" s="28"/>
    </row>
    <row r="192" spans="1:9" ht="30" customHeight="1">
      <c r="A192" s="199"/>
      <c r="B192" s="226"/>
      <c r="C192" s="224"/>
      <c r="D192" s="224"/>
      <c r="E192" s="56">
        <v>2017</v>
      </c>
      <c r="F192" s="56">
        <v>100</v>
      </c>
      <c r="G192" s="56"/>
      <c r="H192" s="56"/>
      <c r="I192" s="28"/>
    </row>
    <row r="193" spans="1:9" ht="29.25" customHeight="1" thickBot="1">
      <c r="A193" s="199"/>
      <c r="B193" s="229"/>
      <c r="C193" s="225"/>
      <c r="D193" s="225"/>
      <c r="E193" s="42">
        <v>2018</v>
      </c>
      <c r="F193" s="42">
        <v>100</v>
      </c>
      <c r="G193" s="42"/>
      <c r="H193" s="42"/>
      <c r="I193" s="63"/>
    </row>
    <row r="194" spans="1:9" ht="20.25" customHeight="1" thickBot="1">
      <c r="A194" s="230" t="s">
        <v>76</v>
      </c>
      <c r="B194" s="231"/>
      <c r="C194" s="231"/>
      <c r="D194" s="231"/>
      <c r="E194" s="231"/>
      <c r="F194" s="231"/>
      <c r="G194" s="231"/>
      <c r="H194" s="231"/>
      <c r="I194" s="232"/>
    </row>
    <row r="195" spans="1:9" ht="29.25" customHeight="1">
      <c r="A195" s="199" t="s">
        <v>112</v>
      </c>
      <c r="B195" s="246" t="s">
        <v>31</v>
      </c>
      <c r="C195" s="245" t="s">
        <v>78</v>
      </c>
      <c r="D195" s="245"/>
      <c r="E195" s="189">
        <v>2011</v>
      </c>
      <c r="F195" s="74" t="s">
        <v>94</v>
      </c>
      <c r="G195" s="72">
        <v>12889.4</v>
      </c>
      <c r="H195" s="72" t="s">
        <v>94</v>
      </c>
      <c r="I195" s="73"/>
    </row>
    <row r="196" spans="1:9" ht="54.75" customHeight="1">
      <c r="A196" s="199"/>
      <c r="B196" s="226"/>
      <c r="C196" s="224"/>
      <c r="D196" s="224"/>
      <c r="E196" s="244"/>
      <c r="F196" s="187" t="s">
        <v>91</v>
      </c>
      <c r="G196" s="187"/>
      <c r="H196" s="57"/>
      <c r="I196" s="30"/>
    </row>
    <row r="197" spans="1:9" ht="29.25" customHeight="1">
      <c r="A197" s="199"/>
      <c r="B197" s="226"/>
      <c r="C197" s="224"/>
      <c r="D197" s="224"/>
      <c r="E197" s="244">
        <v>2012</v>
      </c>
      <c r="F197" s="56" t="s">
        <v>94</v>
      </c>
      <c r="G197" s="57">
        <v>15042</v>
      </c>
      <c r="H197" s="57" t="s">
        <v>94</v>
      </c>
      <c r="I197" s="30"/>
    </row>
    <row r="198" spans="1:9" ht="51" customHeight="1">
      <c r="A198" s="199"/>
      <c r="B198" s="226"/>
      <c r="C198" s="224"/>
      <c r="D198" s="224"/>
      <c r="E198" s="244"/>
      <c r="F198" s="187" t="s">
        <v>90</v>
      </c>
      <c r="G198" s="187"/>
      <c r="H198" s="57"/>
      <c r="I198" s="30"/>
    </row>
    <row r="199" spans="1:9" ht="40.5" customHeight="1">
      <c r="A199" s="199"/>
      <c r="B199" s="226"/>
      <c r="C199" s="224"/>
      <c r="D199" s="224"/>
      <c r="E199" s="244">
        <v>2013</v>
      </c>
      <c r="F199" s="57">
        <f>25376.1*F188/100</f>
        <v>19184.331599999998</v>
      </c>
      <c r="G199" s="57">
        <v>18471.2</v>
      </c>
      <c r="H199" s="57">
        <f>G199-F199</f>
        <v>-713.131599999997</v>
      </c>
      <c r="I199" s="52" t="s">
        <v>136</v>
      </c>
    </row>
    <row r="200" spans="1:9" ht="53.25" customHeight="1">
      <c r="A200" s="199"/>
      <c r="B200" s="226"/>
      <c r="C200" s="224"/>
      <c r="D200" s="224"/>
      <c r="E200" s="244"/>
      <c r="F200" s="187" t="s">
        <v>89</v>
      </c>
      <c r="G200" s="187"/>
      <c r="H200" s="57"/>
      <c r="I200" s="30"/>
    </row>
    <row r="201" spans="1:9" ht="29.25" customHeight="1">
      <c r="A201" s="199"/>
      <c r="B201" s="226"/>
      <c r="C201" s="224"/>
      <c r="D201" s="224"/>
      <c r="E201" s="188">
        <v>2014</v>
      </c>
      <c r="F201" s="148">
        <v>18800</v>
      </c>
      <c r="G201" s="84">
        <v>19035.6</v>
      </c>
      <c r="H201" s="134">
        <f>G201-F201</f>
        <v>235.59999999999854</v>
      </c>
      <c r="I201" s="153"/>
    </row>
    <row r="202" spans="1:9" ht="101.25" customHeight="1">
      <c r="A202" s="199"/>
      <c r="B202" s="226"/>
      <c r="C202" s="224"/>
      <c r="D202" s="224"/>
      <c r="E202" s="189"/>
      <c r="F202" s="288" t="s">
        <v>214</v>
      </c>
      <c r="G202" s="288"/>
      <c r="H202" s="84"/>
      <c r="I202" s="82"/>
    </row>
    <row r="203" spans="1:9" ht="29.25" customHeight="1">
      <c r="A203" s="199"/>
      <c r="B203" s="226"/>
      <c r="C203" s="224"/>
      <c r="D203" s="224"/>
      <c r="E203" s="86">
        <v>2015</v>
      </c>
      <c r="F203" s="86"/>
      <c r="G203" s="152">
        <v>19720.6</v>
      </c>
      <c r="H203" s="116"/>
      <c r="I203" s="150"/>
    </row>
    <row r="204" spans="1:9" ht="96" customHeight="1">
      <c r="A204" s="199"/>
      <c r="B204" s="226"/>
      <c r="C204" s="224"/>
      <c r="D204" s="224"/>
      <c r="E204" s="86"/>
      <c r="F204" s="178" t="s">
        <v>246</v>
      </c>
      <c r="G204" s="178"/>
      <c r="H204" s="116"/>
      <c r="I204" s="151" t="s">
        <v>237</v>
      </c>
    </row>
    <row r="205" spans="1:9" ht="29.25" customHeight="1">
      <c r="A205" s="199"/>
      <c r="B205" s="226"/>
      <c r="C205" s="224"/>
      <c r="D205" s="224"/>
      <c r="E205" s="56">
        <v>2016</v>
      </c>
      <c r="F205" s="9"/>
      <c r="G205" s="57"/>
      <c r="H205" s="57"/>
      <c r="I205" s="81" t="s">
        <v>153</v>
      </c>
    </row>
    <row r="206" spans="1:9" ht="29.25" customHeight="1">
      <c r="A206" s="199"/>
      <c r="B206" s="226"/>
      <c r="C206" s="224"/>
      <c r="D206" s="224"/>
      <c r="E206" s="56">
        <v>2017</v>
      </c>
      <c r="F206" s="9"/>
      <c r="G206" s="57"/>
      <c r="H206" s="57"/>
      <c r="I206" s="82"/>
    </row>
    <row r="207" spans="1:9" ht="29.25" customHeight="1">
      <c r="A207" s="200"/>
      <c r="B207" s="226"/>
      <c r="C207" s="224"/>
      <c r="D207" s="224"/>
      <c r="E207" s="56">
        <v>2018</v>
      </c>
      <c r="F207" s="9"/>
      <c r="G207" s="57"/>
      <c r="H207" s="57"/>
      <c r="I207" s="83"/>
    </row>
    <row r="208" spans="1:9" ht="56.25" customHeight="1">
      <c r="A208" s="184" t="s">
        <v>117</v>
      </c>
      <c r="B208" s="185"/>
      <c r="C208" s="185"/>
      <c r="D208" s="185"/>
      <c r="E208" s="185"/>
      <c r="F208" s="185"/>
      <c r="G208" s="185"/>
      <c r="H208" s="185"/>
      <c r="I208" s="186"/>
    </row>
    <row r="209" spans="1:9" ht="34.5" customHeight="1">
      <c r="A209" s="198">
        <v>12</v>
      </c>
      <c r="B209" s="226" t="s">
        <v>32</v>
      </c>
      <c r="C209" s="224" t="s">
        <v>13</v>
      </c>
      <c r="D209" s="224" t="s">
        <v>227</v>
      </c>
      <c r="E209" s="56">
        <v>2011</v>
      </c>
      <c r="F209" s="56" t="s">
        <v>94</v>
      </c>
      <c r="G209" s="8">
        <f>G218/20479*100</f>
        <v>33.2560183602715</v>
      </c>
      <c r="H209" s="8" t="s">
        <v>94</v>
      </c>
      <c r="I209" s="31"/>
    </row>
    <row r="210" spans="1:9" ht="31.5" customHeight="1">
      <c r="A210" s="199"/>
      <c r="B210" s="226"/>
      <c r="C210" s="224"/>
      <c r="D210" s="224"/>
      <c r="E210" s="56">
        <v>2012</v>
      </c>
      <c r="F210" s="56" t="s">
        <v>94</v>
      </c>
      <c r="G210" s="8">
        <f>G220/23403*100</f>
        <v>29.104815621928807</v>
      </c>
      <c r="H210" s="8" t="s">
        <v>94</v>
      </c>
      <c r="I210" s="31"/>
    </row>
    <row r="211" spans="1:9" ht="41.25" customHeight="1">
      <c r="A211" s="199"/>
      <c r="B211" s="226"/>
      <c r="C211" s="224"/>
      <c r="D211" s="224"/>
      <c r="E211" s="56">
        <v>2013</v>
      </c>
      <c r="F211" s="56">
        <v>50.1</v>
      </c>
      <c r="G211" s="8">
        <f>G222/25376.1*100</f>
        <v>49.24988473406079</v>
      </c>
      <c r="H211" s="8">
        <f>G211-F211</f>
        <v>-0.850115265939209</v>
      </c>
      <c r="I211" s="50" t="s">
        <v>136</v>
      </c>
    </row>
    <row r="212" spans="1:9" ht="176.25" customHeight="1">
      <c r="A212" s="199"/>
      <c r="B212" s="226"/>
      <c r="C212" s="224"/>
      <c r="D212" s="224"/>
      <c r="E212" s="146">
        <v>2014</v>
      </c>
      <c r="F212" s="146">
        <v>51</v>
      </c>
      <c r="G212" s="147">
        <v>48.2</v>
      </c>
      <c r="H212" s="147">
        <f>G212-F212</f>
        <v>-2.799999999999997</v>
      </c>
      <c r="I212" s="85" t="s">
        <v>196</v>
      </c>
    </row>
    <row r="213" spans="1:9" ht="28.5" customHeight="1">
      <c r="A213" s="199"/>
      <c r="B213" s="226"/>
      <c r="C213" s="224"/>
      <c r="D213" s="224"/>
      <c r="E213" s="86">
        <v>2015</v>
      </c>
      <c r="F213" s="86">
        <v>52.4</v>
      </c>
      <c r="G213" s="86">
        <v>49.1</v>
      </c>
      <c r="H213" s="100">
        <f>G213-F213</f>
        <v>-3.299999999999997</v>
      </c>
      <c r="I213" s="87" t="s">
        <v>244</v>
      </c>
    </row>
    <row r="214" spans="1:9" ht="27.75" customHeight="1">
      <c r="A214" s="199"/>
      <c r="B214" s="226"/>
      <c r="C214" s="224"/>
      <c r="D214" s="224"/>
      <c r="E214" s="56">
        <v>2016</v>
      </c>
      <c r="F214" s="56">
        <v>70.5</v>
      </c>
      <c r="G214" s="56"/>
      <c r="H214" s="56"/>
      <c r="I214" s="28"/>
    </row>
    <row r="215" spans="1:9" ht="27.75" customHeight="1">
      <c r="A215" s="199"/>
      <c r="B215" s="226"/>
      <c r="C215" s="224"/>
      <c r="D215" s="224"/>
      <c r="E215" s="56">
        <v>2017</v>
      </c>
      <c r="F215" s="56">
        <v>100</v>
      </c>
      <c r="G215" s="56"/>
      <c r="H215" s="56"/>
      <c r="I215" s="28"/>
    </row>
    <row r="216" spans="1:9" ht="31.5" customHeight="1" thickBot="1">
      <c r="A216" s="199"/>
      <c r="B216" s="229"/>
      <c r="C216" s="225"/>
      <c r="D216" s="225"/>
      <c r="E216" s="42">
        <v>2018</v>
      </c>
      <c r="F216" s="42">
        <v>100</v>
      </c>
      <c r="G216" s="42"/>
      <c r="H216" s="42"/>
      <c r="I216" s="63"/>
    </row>
    <row r="217" spans="1:9" ht="19.5" customHeight="1" thickBot="1">
      <c r="A217" s="230" t="s">
        <v>76</v>
      </c>
      <c r="B217" s="231"/>
      <c r="C217" s="231"/>
      <c r="D217" s="231"/>
      <c r="E217" s="231"/>
      <c r="F217" s="231"/>
      <c r="G217" s="231"/>
      <c r="H217" s="231"/>
      <c r="I217" s="232"/>
    </row>
    <row r="218" spans="1:9" ht="31.5" customHeight="1">
      <c r="A218" s="199" t="s">
        <v>113</v>
      </c>
      <c r="B218" s="246" t="s">
        <v>80</v>
      </c>
      <c r="C218" s="245" t="s">
        <v>78</v>
      </c>
      <c r="D218" s="245"/>
      <c r="E218" s="189">
        <v>2011</v>
      </c>
      <c r="F218" s="74" t="s">
        <v>94</v>
      </c>
      <c r="G218" s="72">
        <v>6810.5</v>
      </c>
      <c r="H218" s="72" t="s">
        <v>94</v>
      </c>
      <c r="I218" s="73"/>
    </row>
    <row r="219" spans="1:9" ht="51.75" customHeight="1">
      <c r="A219" s="199"/>
      <c r="B219" s="226"/>
      <c r="C219" s="224"/>
      <c r="D219" s="224"/>
      <c r="E219" s="244"/>
      <c r="F219" s="187" t="s">
        <v>91</v>
      </c>
      <c r="G219" s="187"/>
      <c r="H219" s="57"/>
      <c r="I219" s="30"/>
    </row>
    <row r="220" spans="1:9" ht="31.5" customHeight="1">
      <c r="A220" s="199"/>
      <c r="B220" s="226"/>
      <c r="C220" s="224"/>
      <c r="D220" s="224"/>
      <c r="E220" s="244">
        <v>2012</v>
      </c>
      <c r="F220" s="56" t="s">
        <v>94</v>
      </c>
      <c r="G220" s="57">
        <v>6811.4</v>
      </c>
      <c r="H220" s="57" t="s">
        <v>94</v>
      </c>
      <c r="I220" s="30"/>
    </row>
    <row r="221" spans="1:9" ht="51" customHeight="1">
      <c r="A221" s="199"/>
      <c r="B221" s="226"/>
      <c r="C221" s="224"/>
      <c r="D221" s="224"/>
      <c r="E221" s="244"/>
      <c r="F221" s="187" t="s">
        <v>90</v>
      </c>
      <c r="G221" s="187"/>
      <c r="H221" s="57"/>
      <c r="I221" s="30"/>
    </row>
    <row r="222" spans="1:9" ht="40.5" customHeight="1">
      <c r="A222" s="199"/>
      <c r="B222" s="226"/>
      <c r="C222" s="224"/>
      <c r="D222" s="224"/>
      <c r="E222" s="244">
        <v>2013</v>
      </c>
      <c r="F222" s="57">
        <f>25376.1*F211/100</f>
        <v>12713.426099999999</v>
      </c>
      <c r="G222" s="57">
        <v>12497.7</v>
      </c>
      <c r="H222" s="57">
        <f>G222-F222</f>
        <v>-215.72609999999804</v>
      </c>
      <c r="I222" s="52" t="s">
        <v>136</v>
      </c>
    </row>
    <row r="223" spans="1:9" ht="52.5" customHeight="1">
      <c r="A223" s="199"/>
      <c r="B223" s="226"/>
      <c r="C223" s="224"/>
      <c r="D223" s="224"/>
      <c r="E223" s="244"/>
      <c r="F223" s="187" t="s">
        <v>89</v>
      </c>
      <c r="G223" s="187"/>
      <c r="H223" s="57"/>
      <c r="I223" s="30"/>
    </row>
    <row r="224" spans="1:9" ht="31.5" customHeight="1">
      <c r="A224" s="199"/>
      <c r="B224" s="226"/>
      <c r="C224" s="224"/>
      <c r="D224" s="224"/>
      <c r="E224" s="188">
        <v>2014</v>
      </c>
      <c r="F224" s="148">
        <v>13900</v>
      </c>
      <c r="G224" s="84">
        <v>12894.3</v>
      </c>
      <c r="H224" s="134">
        <f>G224-F224</f>
        <v>-1005.7000000000007</v>
      </c>
      <c r="I224" s="247" t="s">
        <v>216</v>
      </c>
    </row>
    <row r="225" spans="1:9" ht="118.5" customHeight="1">
      <c r="A225" s="199"/>
      <c r="B225" s="226"/>
      <c r="C225" s="224"/>
      <c r="D225" s="224"/>
      <c r="E225" s="189"/>
      <c r="F225" s="182" t="str">
        <f>F202</f>
        <v>Справочно: по  среднемесячная  заработнная плата по экономике региона   - 26732,3 рублей</v>
      </c>
      <c r="G225" s="183"/>
      <c r="H225" s="117"/>
      <c r="I225" s="248"/>
    </row>
    <row r="226" spans="1:9" ht="31.5" customHeight="1">
      <c r="A226" s="199"/>
      <c r="B226" s="226"/>
      <c r="C226" s="224"/>
      <c r="D226" s="224"/>
      <c r="E226" s="86">
        <v>2015</v>
      </c>
      <c r="F226" s="86"/>
      <c r="G226" s="116">
        <v>13561.5</v>
      </c>
      <c r="H226" s="116"/>
      <c r="I226" s="154"/>
    </row>
    <row r="227" spans="1:9" ht="90" customHeight="1">
      <c r="A227" s="199"/>
      <c r="B227" s="226"/>
      <c r="C227" s="224"/>
      <c r="D227" s="224"/>
      <c r="E227" s="86"/>
      <c r="F227" s="179" t="str">
        <f>F204</f>
        <v>Справочно: по  среднемесячная  заработнная плата по экономике региона   - 27627,2 рублей</v>
      </c>
      <c r="G227" s="180"/>
      <c r="H227" s="116"/>
      <c r="I227" s="143" t="s">
        <v>244</v>
      </c>
    </row>
    <row r="228" spans="1:9" ht="31.5" customHeight="1">
      <c r="A228" s="199"/>
      <c r="B228" s="226"/>
      <c r="C228" s="224"/>
      <c r="D228" s="224"/>
      <c r="E228" s="123">
        <v>2016</v>
      </c>
      <c r="F228" s="67"/>
      <c r="G228" s="72"/>
      <c r="H228" s="72"/>
      <c r="I228" s="119"/>
    </row>
    <row r="229" spans="1:9" ht="31.5" customHeight="1">
      <c r="A229" s="199"/>
      <c r="B229" s="226"/>
      <c r="C229" s="224"/>
      <c r="D229" s="224"/>
      <c r="E229" s="56">
        <v>2017</v>
      </c>
      <c r="F229" s="9"/>
      <c r="G229" s="57"/>
      <c r="H229" s="57"/>
      <c r="I229" s="119"/>
    </row>
    <row r="230" spans="1:9" ht="31.5" customHeight="1">
      <c r="A230" s="200"/>
      <c r="B230" s="226"/>
      <c r="C230" s="224"/>
      <c r="D230" s="224"/>
      <c r="E230" s="56">
        <v>2018</v>
      </c>
      <c r="F230" s="9"/>
      <c r="G230" s="57"/>
      <c r="H230" s="57"/>
      <c r="I230" s="120"/>
    </row>
    <row r="231" spans="1:9" ht="56.25" customHeight="1">
      <c r="A231" s="184" t="s">
        <v>64</v>
      </c>
      <c r="B231" s="185"/>
      <c r="C231" s="185"/>
      <c r="D231" s="185"/>
      <c r="E231" s="185"/>
      <c r="F231" s="185"/>
      <c r="G231" s="185"/>
      <c r="H231" s="185"/>
      <c r="I231" s="186"/>
    </row>
    <row r="232" spans="1:9" ht="29.25" customHeight="1">
      <c r="A232" s="198">
        <v>13</v>
      </c>
      <c r="B232" s="209" t="s">
        <v>33</v>
      </c>
      <c r="C232" s="201" t="s">
        <v>13</v>
      </c>
      <c r="D232" s="201" t="s">
        <v>184</v>
      </c>
      <c r="E232" s="56">
        <v>2011</v>
      </c>
      <c r="F232" s="56" t="s">
        <v>94</v>
      </c>
      <c r="G232" s="8">
        <f>G241/20479*100</f>
        <v>37.83632013281898</v>
      </c>
      <c r="H232" s="8" t="s">
        <v>94</v>
      </c>
      <c r="I232" s="31"/>
    </row>
    <row r="233" spans="1:9" ht="29.25" customHeight="1">
      <c r="A233" s="199"/>
      <c r="B233" s="209"/>
      <c r="C233" s="201"/>
      <c r="D233" s="201"/>
      <c r="E233" s="56">
        <v>2012</v>
      </c>
      <c r="F233" s="8">
        <v>40.8</v>
      </c>
      <c r="G233" s="8">
        <f>G243/23403*100</f>
        <v>39.400931504507966</v>
      </c>
      <c r="H233" s="8">
        <f>G233-F233</f>
        <v>-1.3990684954920312</v>
      </c>
      <c r="I233" s="31"/>
    </row>
    <row r="234" spans="1:9" ht="27.75" customHeight="1">
      <c r="A234" s="199"/>
      <c r="B234" s="209"/>
      <c r="C234" s="201"/>
      <c r="D234" s="201"/>
      <c r="E234" s="56">
        <v>2013</v>
      </c>
      <c r="F234" s="56">
        <v>47.5</v>
      </c>
      <c r="G234" s="8">
        <f>G245/25376.1*100</f>
        <v>48.741926458360425</v>
      </c>
      <c r="H234" s="8">
        <f>G234-F234</f>
        <v>1.2419264583604246</v>
      </c>
      <c r="I234" s="31" t="s">
        <v>135</v>
      </c>
    </row>
    <row r="235" spans="1:9" ht="27" customHeight="1">
      <c r="A235" s="199"/>
      <c r="B235" s="209"/>
      <c r="C235" s="201"/>
      <c r="D235" s="201"/>
      <c r="E235" s="111">
        <v>2014</v>
      </c>
      <c r="F235" s="145">
        <v>58</v>
      </c>
      <c r="G235" s="111">
        <v>63.5</v>
      </c>
      <c r="H235" s="145">
        <f>G235-F235</f>
        <v>5.5</v>
      </c>
      <c r="I235" s="28" t="s">
        <v>195</v>
      </c>
    </row>
    <row r="236" spans="1:9" ht="29.25" customHeight="1">
      <c r="A236" s="199"/>
      <c r="B236" s="209"/>
      <c r="C236" s="201"/>
      <c r="D236" s="201"/>
      <c r="E236" s="86">
        <v>2015</v>
      </c>
      <c r="F236" s="86">
        <v>61</v>
      </c>
      <c r="G236" s="86">
        <v>70.3</v>
      </c>
      <c r="H236" s="95">
        <f>G236-F236</f>
        <v>9.299999999999997</v>
      </c>
      <c r="I236" s="87" t="s">
        <v>237</v>
      </c>
    </row>
    <row r="237" spans="1:9" ht="26.25" customHeight="1">
      <c r="A237" s="199"/>
      <c r="B237" s="209"/>
      <c r="C237" s="201"/>
      <c r="D237" s="201"/>
      <c r="E237" s="56">
        <v>2016</v>
      </c>
      <c r="F237" s="8">
        <v>79</v>
      </c>
      <c r="G237" s="56"/>
      <c r="H237" s="56"/>
      <c r="I237" s="28"/>
    </row>
    <row r="238" spans="1:9" ht="26.25" customHeight="1">
      <c r="A238" s="199"/>
      <c r="B238" s="209"/>
      <c r="C238" s="201"/>
      <c r="D238" s="201"/>
      <c r="E238" s="56">
        <v>2017</v>
      </c>
      <c r="F238" s="56">
        <v>89.5</v>
      </c>
      <c r="G238" s="56"/>
      <c r="H238" s="56"/>
      <c r="I238" s="28"/>
    </row>
    <row r="239" spans="1:9" ht="29.25" customHeight="1" thickBot="1">
      <c r="A239" s="199"/>
      <c r="B239" s="210"/>
      <c r="C239" s="206"/>
      <c r="D239" s="206"/>
      <c r="E239" s="58">
        <v>2018</v>
      </c>
      <c r="F239" s="58">
        <v>100</v>
      </c>
      <c r="G239" s="58"/>
      <c r="H239" s="58"/>
      <c r="I239" s="39"/>
    </row>
    <row r="240" spans="1:9" ht="19.5" customHeight="1" thickBot="1">
      <c r="A240" s="230" t="s">
        <v>76</v>
      </c>
      <c r="B240" s="231"/>
      <c r="C240" s="231"/>
      <c r="D240" s="231"/>
      <c r="E240" s="231"/>
      <c r="F240" s="231"/>
      <c r="G240" s="231"/>
      <c r="H240" s="231"/>
      <c r="I240" s="232"/>
    </row>
    <row r="241" spans="1:9" ht="29.25" customHeight="1">
      <c r="A241" s="199" t="s">
        <v>114</v>
      </c>
      <c r="B241" s="234" t="s">
        <v>81</v>
      </c>
      <c r="C241" s="208" t="s">
        <v>78</v>
      </c>
      <c r="D241" s="208"/>
      <c r="E241" s="239">
        <v>2011</v>
      </c>
      <c r="F241" s="74" t="s">
        <v>94</v>
      </c>
      <c r="G241" s="72">
        <v>7748.5</v>
      </c>
      <c r="H241" s="72" t="s">
        <v>94</v>
      </c>
      <c r="I241" s="73"/>
    </row>
    <row r="242" spans="1:9" ht="53.25" customHeight="1">
      <c r="A242" s="199"/>
      <c r="B242" s="209"/>
      <c r="C242" s="201"/>
      <c r="D242" s="201"/>
      <c r="E242" s="240"/>
      <c r="F242" s="187" t="s">
        <v>91</v>
      </c>
      <c r="G242" s="187"/>
      <c r="H242" s="57"/>
      <c r="I242" s="30"/>
    </row>
    <row r="243" spans="1:9" ht="29.25" customHeight="1">
      <c r="A243" s="199"/>
      <c r="B243" s="209"/>
      <c r="C243" s="201"/>
      <c r="D243" s="201"/>
      <c r="E243" s="240">
        <v>2012</v>
      </c>
      <c r="F243" s="57">
        <v>9533</v>
      </c>
      <c r="G243" s="57">
        <v>9221</v>
      </c>
      <c r="H243" s="57">
        <f>G243-F243</f>
        <v>-312</v>
      </c>
      <c r="I243" s="30"/>
    </row>
    <row r="244" spans="1:9" ht="51" customHeight="1">
      <c r="A244" s="199"/>
      <c r="B244" s="209"/>
      <c r="C244" s="201"/>
      <c r="D244" s="201"/>
      <c r="E244" s="240"/>
      <c r="F244" s="187" t="s">
        <v>90</v>
      </c>
      <c r="G244" s="187"/>
      <c r="H244" s="57"/>
      <c r="I244" s="30"/>
    </row>
    <row r="245" spans="1:9" ht="107.25" customHeight="1">
      <c r="A245" s="199"/>
      <c r="B245" s="209"/>
      <c r="C245" s="201"/>
      <c r="D245" s="201"/>
      <c r="E245" s="240">
        <v>2013</v>
      </c>
      <c r="F245" s="17">
        <v>12325</v>
      </c>
      <c r="G245" s="15">
        <v>12368.8</v>
      </c>
      <c r="H245" s="15">
        <f>G245-F245</f>
        <v>43.79999999999927</v>
      </c>
      <c r="I245" s="45" t="s">
        <v>137</v>
      </c>
    </row>
    <row r="246" spans="1:9" ht="53.25" customHeight="1">
      <c r="A246" s="199"/>
      <c r="B246" s="209"/>
      <c r="C246" s="201"/>
      <c r="D246" s="201"/>
      <c r="E246" s="240"/>
      <c r="F246" s="187" t="s">
        <v>89</v>
      </c>
      <c r="G246" s="187"/>
      <c r="H246" s="15"/>
      <c r="I246" s="30"/>
    </row>
    <row r="247" spans="1:9" ht="29.25" customHeight="1">
      <c r="A247" s="199"/>
      <c r="B247" s="209"/>
      <c r="C247" s="201"/>
      <c r="D247" s="201"/>
      <c r="E247" s="190">
        <v>2014</v>
      </c>
      <c r="F247" s="155">
        <v>16732</v>
      </c>
      <c r="G247" s="134">
        <v>16974.2</v>
      </c>
      <c r="H247" s="117">
        <f>G247-F247</f>
        <v>242.20000000000073</v>
      </c>
      <c r="I247" s="29"/>
    </row>
    <row r="248" spans="1:9" ht="61.5" customHeight="1">
      <c r="A248" s="199"/>
      <c r="B248" s="209"/>
      <c r="C248" s="201"/>
      <c r="D248" s="201"/>
      <c r="E248" s="191"/>
      <c r="F248" s="296" t="s">
        <v>210</v>
      </c>
      <c r="G248" s="296"/>
      <c r="H248" s="127"/>
      <c r="I248" s="29"/>
    </row>
    <row r="249" spans="1:9" ht="29.25" customHeight="1">
      <c r="A249" s="199"/>
      <c r="B249" s="209"/>
      <c r="C249" s="201"/>
      <c r="D249" s="201"/>
      <c r="E249" s="86">
        <v>2015</v>
      </c>
      <c r="F249" s="162">
        <v>16926.28</v>
      </c>
      <c r="G249" s="116">
        <v>19545.3</v>
      </c>
      <c r="H249" s="128">
        <f>G249-F249</f>
        <v>2619.0200000000004</v>
      </c>
      <c r="I249" s="297" t="s">
        <v>237</v>
      </c>
    </row>
    <row r="250" spans="1:9" ht="66.75" customHeight="1">
      <c r="A250" s="199"/>
      <c r="B250" s="209"/>
      <c r="C250" s="201"/>
      <c r="D250" s="201"/>
      <c r="E250" s="86"/>
      <c r="F250" s="181" t="s">
        <v>233</v>
      </c>
      <c r="G250" s="181"/>
      <c r="H250" s="116"/>
      <c r="I250" s="298"/>
    </row>
    <row r="251" spans="1:9" ht="29.25" customHeight="1">
      <c r="A251" s="199"/>
      <c r="B251" s="209"/>
      <c r="C251" s="201"/>
      <c r="D251" s="201"/>
      <c r="E251" s="60">
        <v>2016</v>
      </c>
      <c r="F251" s="17">
        <v>35288</v>
      </c>
      <c r="G251" s="15"/>
      <c r="H251" s="15"/>
      <c r="I251" s="29"/>
    </row>
    <row r="252" spans="1:9" ht="29.25" customHeight="1">
      <c r="A252" s="200"/>
      <c r="B252" s="209"/>
      <c r="C252" s="201"/>
      <c r="D252" s="201"/>
      <c r="E252" s="60">
        <v>2018</v>
      </c>
      <c r="F252" s="17">
        <v>43476</v>
      </c>
      <c r="G252" s="15"/>
      <c r="H252" s="15"/>
      <c r="I252" s="29"/>
    </row>
    <row r="253" spans="1:9" ht="23.25" customHeight="1">
      <c r="A253" s="184" t="s">
        <v>65</v>
      </c>
      <c r="B253" s="185"/>
      <c r="C253" s="185"/>
      <c r="D253" s="185"/>
      <c r="E253" s="185"/>
      <c r="F253" s="185"/>
      <c r="G253" s="185"/>
      <c r="H253" s="185"/>
      <c r="I253" s="186"/>
    </row>
    <row r="254" spans="1:9" ht="40.5" customHeight="1">
      <c r="A254" s="198">
        <v>14</v>
      </c>
      <c r="B254" s="226" t="s">
        <v>82</v>
      </c>
      <c r="C254" s="201" t="s">
        <v>15</v>
      </c>
      <c r="D254" s="201" t="s">
        <v>161</v>
      </c>
      <c r="E254" s="60">
        <v>2011</v>
      </c>
      <c r="F254" s="56">
        <v>10</v>
      </c>
      <c r="G254" s="56">
        <v>14</v>
      </c>
      <c r="H254" s="56">
        <f>G254-F254</f>
        <v>4</v>
      </c>
      <c r="I254" s="48" t="s">
        <v>138</v>
      </c>
    </row>
    <row r="255" spans="1:9" ht="41.25" customHeight="1">
      <c r="A255" s="199"/>
      <c r="B255" s="226"/>
      <c r="C255" s="201"/>
      <c r="D255" s="201"/>
      <c r="E255" s="60">
        <v>2012</v>
      </c>
      <c r="F255" s="56">
        <v>4</v>
      </c>
      <c r="G255" s="56">
        <v>5</v>
      </c>
      <c r="H255" s="56">
        <f>G255-F255</f>
        <v>1</v>
      </c>
      <c r="I255" s="48" t="s">
        <v>139</v>
      </c>
    </row>
    <row r="256" spans="1:9" ht="29.25" customHeight="1">
      <c r="A256" s="199"/>
      <c r="B256" s="226"/>
      <c r="C256" s="201"/>
      <c r="D256" s="201"/>
      <c r="E256" s="60">
        <v>2013</v>
      </c>
      <c r="F256" s="56">
        <v>10</v>
      </c>
      <c r="G256" s="56">
        <v>10</v>
      </c>
      <c r="H256" s="101">
        <f>G256-F256</f>
        <v>0</v>
      </c>
      <c r="I256" s="28"/>
    </row>
    <row r="257" spans="1:9" ht="29.25" customHeight="1">
      <c r="A257" s="199"/>
      <c r="B257" s="226"/>
      <c r="C257" s="201"/>
      <c r="D257" s="201"/>
      <c r="E257" s="124">
        <v>2014</v>
      </c>
      <c r="F257" s="124">
        <v>10</v>
      </c>
      <c r="G257" s="124">
        <v>10</v>
      </c>
      <c r="H257" s="124">
        <f>G257-F257</f>
        <v>0</v>
      </c>
      <c r="I257" s="28"/>
    </row>
    <row r="258" spans="1:9" ht="29.25" customHeight="1">
      <c r="A258" s="199"/>
      <c r="B258" s="226"/>
      <c r="C258" s="201"/>
      <c r="D258" s="201"/>
      <c r="E258" s="86">
        <v>2015</v>
      </c>
      <c r="F258" s="86">
        <v>10</v>
      </c>
      <c r="G258" s="86">
        <v>10</v>
      </c>
      <c r="H258" s="86">
        <f>G258-F258</f>
        <v>0</v>
      </c>
      <c r="I258" s="28" t="s">
        <v>234</v>
      </c>
    </row>
    <row r="259" spans="1:9" ht="29.25" customHeight="1">
      <c r="A259" s="199"/>
      <c r="B259" s="226"/>
      <c r="C259" s="201"/>
      <c r="D259" s="201"/>
      <c r="E259" s="60">
        <v>2016</v>
      </c>
      <c r="F259" s="9"/>
      <c r="G259" s="56"/>
      <c r="H259" s="56"/>
      <c r="I259" s="241" t="s">
        <v>153</v>
      </c>
    </row>
    <row r="260" spans="1:9" ht="29.25" customHeight="1">
      <c r="A260" s="199"/>
      <c r="B260" s="226"/>
      <c r="C260" s="201"/>
      <c r="D260" s="201"/>
      <c r="E260" s="60">
        <v>2017</v>
      </c>
      <c r="F260" s="9"/>
      <c r="G260" s="56"/>
      <c r="H260" s="56"/>
      <c r="I260" s="242"/>
    </row>
    <row r="261" spans="1:9" ht="29.25" customHeight="1" thickBot="1">
      <c r="A261" s="199"/>
      <c r="B261" s="229"/>
      <c r="C261" s="206"/>
      <c r="D261" s="206"/>
      <c r="E261" s="58">
        <v>2018</v>
      </c>
      <c r="F261" s="41"/>
      <c r="G261" s="42"/>
      <c r="H261" s="42"/>
      <c r="I261" s="243"/>
    </row>
    <row r="262" spans="1:9" ht="21.75" customHeight="1">
      <c r="A262" s="195" t="s">
        <v>162</v>
      </c>
      <c r="B262" s="196"/>
      <c r="C262" s="196"/>
      <c r="D262" s="196"/>
      <c r="E262" s="196"/>
      <c r="F262" s="196"/>
      <c r="G262" s="196"/>
      <c r="H262" s="196"/>
      <c r="I262" s="197"/>
    </row>
    <row r="263" spans="1:9" ht="20.25" customHeight="1" thickBot="1">
      <c r="A263" s="211" t="s">
        <v>157</v>
      </c>
      <c r="B263" s="212"/>
      <c r="C263" s="212"/>
      <c r="D263" s="212"/>
      <c r="E263" s="212"/>
      <c r="F263" s="212"/>
      <c r="G263" s="212"/>
      <c r="H263" s="212"/>
      <c r="I263" s="213"/>
    </row>
    <row r="264" spans="1:9" ht="21.75" customHeight="1">
      <c r="A264" s="217" t="s">
        <v>146</v>
      </c>
      <c r="B264" s="218"/>
      <c r="C264" s="218"/>
      <c r="D264" s="218"/>
      <c r="E264" s="218"/>
      <c r="F264" s="218"/>
      <c r="G264" s="218"/>
      <c r="H264" s="218"/>
      <c r="I264" s="219"/>
    </row>
    <row r="265" spans="1:9" ht="23.25" customHeight="1">
      <c r="A265" s="198">
        <v>15</v>
      </c>
      <c r="B265" s="226" t="s">
        <v>14</v>
      </c>
      <c r="C265" s="224" t="s">
        <v>15</v>
      </c>
      <c r="D265" s="224" t="s">
        <v>185</v>
      </c>
      <c r="E265" s="54">
        <v>2011</v>
      </c>
      <c r="F265" s="55">
        <v>50</v>
      </c>
      <c r="G265" s="55">
        <v>50</v>
      </c>
      <c r="H265" s="55">
        <f>G265-F265</f>
        <v>0</v>
      </c>
      <c r="I265" s="32"/>
    </row>
    <row r="266" spans="1:9" ht="25.5" customHeight="1">
      <c r="A266" s="199"/>
      <c r="B266" s="226"/>
      <c r="C266" s="224"/>
      <c r="D266" s="224"/>
      <c r="E266" s="54">
        <v>2012</v>
      </c>
      <c r="F266" s="55">
        <v>50</v>
      </c>
      <c r="G266" s="55">
        <v>50</v>
      </c>
      <c r="H266" s="55">
        <f>G266-F266</f>
        <v>0</v>
      </c>
      <c r="I266" s="32"/>
    </row>
    <row r="267" spans="1:9" ht="85.5" customHeight="1">
      <c r="A267" s="199"/>
      <c r="B267" s="226"/>
      <c r="C267" s="224"/>
      <c r="D267" s="224"/>
      <c r="E267" s="54">
        <v>2013</v>
      </c>
      <c r="F267" s="55">
        <v>55</v>
      </c>
      <c r="G267" s="54">
        <v>56</v>
      </c>
      <c r="H267" s="55">
        <f>G267-F267</f>
        <v>1</v>
      </c>
      <c r="I267" s="47" t="s">
        <v>123</v>
      </c>
    </row>
    <row r="268" spans="1:9" ht="45" customHeight="1">
      <c r="A268" s="199"/>
      <c r="B268" s="226"/>
      <c r="C268" s="224"/>
      <c r="D268" s="224"/>
      <c r="E268" s="113">
        <v>2014</v>
      </c>
      <c r="F268" s="113">
        <v>58</v>
      </c>
      <c r="G268" s="113">
        <v>58</v>
      </c>
      <c r="H268" s="113"/>
      <c r="I268" s="114" t="s">
        <v>219</v>
      </c>
    </row>
    <row r="269" spans="1:9" ht="45" customHeight="1">
      <c r="A269" s="199"/>
      <c r="B269" s="226"/>
      <c r="C269" s="224"/>
      <c r="D269" s="224"/>
      <c r="E269" s="86">
        <v>2015</v>
      </c>
      <c r="F269" s="86">
        <v>60</v>
      </c>
      <c r="G269" s="166">
        <v>60</v>
      </c>
      <c r="H269" s="156"/>
      <c r="I269" s="114" t="s">
        <v>247</v>
      </c>
    </row>
    <row r="270" spans="1:9" ht="27.75" customHeight="1">
      <c r="A270" s="200"/>
      <c r="B270" s="226"/>
      <c r="C270" s="224"/>
      <c r="D270" s="224"/>
      <c r="E270" s="56">
        <v>2016</v>
      </c>
      <c r="F270" s="1"/>
      <c r="G270" s="56"/>
      <c r="H270" s="56"/>
      <c r="I270" s="28"/>
    </row>
    <row r="271" spans="1:9" ht="27" customHeight="1">
      <c r="A271" s="184" t="s">
        <v>147</v>
      </c>
      <c r="B271" s="185"/>
      <c r="C271" s="185"/>
      <c r="D271" s="185"/>
      <c r="E271" s="185"/>
      <c r="F271" s="185"/>
      <c r="G271" s="185"/>
      <c r="H271" s="185"/>
      <c r="I271" s="186"/>
    </row>
    <row r="272" spans="1:9" ht="27" customHeight="1">
      <c r="A272" s="198">
        <v>16</v>
      </c>
      <c r="B272" s="226" t="s">
        <v>48</v>
      </c>
      <c r="C272" s="224" t="s">
        <v>49</v>
      </c>
      <c r="D272" s="224" t="s">
        <v>185</v>
      </c>
      <c r="E272" s="56">
        <v>2011</v>
      </c>
      <c r="F272" s="56" t="s">
        <v>94</v>
      </c>
      <c r="G272" s="56">
        <v>6.3</v>
      </c>
      <c r="H272" s="56" t="s">
        <v>94</v>
      </c>
      <c r="I272" s="28"/>
    </row>
    <row r="273" spans="1:9" ht="26.25" customHeight="1">
      <c r="A273" s="199"/>
      <c r="B273" s="226"/>
      <c r="C273" s="224"/>
      <c r="D273" s="224"/>
      <c r="E273" s="56">
        <v>2012</v>
      </c>
      <c r="F273" s="56" t="s">
        <v>94</v>
      </c>
      <c r="G273" s="56">
        <v>6.2</v>
      </c>
      <c r="H273" s="56" t="s">
        <v>94</v>
      </c>
      <c r="I273" s="28"/>
    </row>
    <row r="274" spans="1:9" ht="147" customHeight="1">
      <c r="A274" s="199"/>
      <c r="B274" s="226"/>
      <c r="C274" s="224"/>
      <c r="D274" s="224"/>
      <c r="E274" s="56">
        <v>2013</v>
      </c>
      <c r="F274" s="56">
        <v>6.4</v>
      </c>
      <c r="G274" s="56">
        <v>6.1</v>
      </c>
      <c r="H274" s="56">
        <f>G274-F274</f>
        <v>-0.3000000000000007</v>
      </c>
      <c r="I274" s="49" t="s">
        <v>124</v>
      </c>
    </row>
    <row r="275" spans="1:9" ht="27" customHeight="1">
      <c r="A275" s="199"/>
      <c r="B275" s="226"/>
      <c r="C275" s="224"/>
      <c r="D275" s="224"/>
      <c r="E275" s="111">
        <v>2014</v>
      </c>
      <c r="F275" s="111">
        <v>6.8</v>
      </c>
      <c r="G275" s="111">
        <v>6.9</v>
      </c>
      <c r="H275" s="111">
        <f>G275-F275</f>
        <v>0.10000000000000053</v>
      </c>
      <c r="I275" s="112" t="s">
        <v>218</v>
      </c>
    </row>
    <row r="276" spans="1:9" ht="42.75" customHeight="1">
      <c r="A276" s="199"/>
      <c r="B276" s="226"/>
      <c r="C276" s="224"/>
      <c r="D276" s="224"/>
      <c r="E276" s="86">
        <v>2015</v>
      </c>
      <c r="F276" s="86">
        <v>7.2</v>
      </c>
      <c r="G276" s="86">
        <v>5.8</v>
      </c>
      <c r="H276" s="166">
        <f>G276-F276</f>
        <v>-1.4000000000000004</v>
      </c>
      <c r="I276" s="167" t="s">
        <v>248</v>
      </c>
    </row>
    <row r="277" spans="1:9" ht="28.5" customHeight="1">
      <c r="A277" s="199"/>
      <c r="B277" s="226"/>
      <c r="C277" s="224"/>
      <c r="D277" s="224"/>
      <c r="E277" s="56">
        <v>2016</v>
      </c>
      <c r="F277" s="56">
        <v>7.5</v>
      </c>
      <c r="G277" s="56"/>
      <c r="H277" s="56"/>
      <c r="I277" s="28"/>
    </row>
    <row r="278" spans="1:9" ht="27.75" customHeight="1">
      <c r="A278" s="199"/>
      <c r="B278" s="226"/>
      <c r="C278" s="224"/>
      <c r="D278" s="224"/>
      <c r="E278" s="56">
        <v>2017</v>
      </c>
      <c r="F278" s="56">
        <v>7.8</v>
      </c>
      <c r="G278" s="56"/>
      <c r="H278" s="56"/>
      <c r="I278" s="28"/>
    </row>
    <row r="279" spans="1:9" ht="24.75" customHeight="1" thickBot="1">
      <c r="A279" s="199"/>
      <c r="B279" s="229"/>
      <c r="C279" s="225"/>
      <c r="D279" s="225"/>
      <c r="E279" s="42">
        <v>2018</v>
      </c>
      <c r="F279" s="43">
        <v>8</v>
      </c>
      <c r="G279" s="42"/>
      <c r="H279" s="42"/>
      <c r="I279" s="63"/>
    </row>
    <row r="280" spans="1:9" ht="18" customHeight="1">
      <c r="A280" s="195" t="s">
        <v>164</v>
      </c>
      <c r="B280" s="196"/>
      <c r="C280" s="196"/>
      <c r="D280" s="196"/>
      <c r="E280" s="196"/>
      <c r="F280" s="196"/>
      <c r="G280" s="196"/>
      <c r="H280" s="196"/>
      <c r="I280" s="197"/>
    </row>
    <row r="281" spans="1:9" ht="22.5" customHeight="1" thickBot="1">
      <c r="A281" s="211" t="s">
        <v>163</v>
      </c>
      <c r="B281" s="212"/>
      <c r="C281" s="212"/>
      <c r="D281" s="212"/>
      <c r="E281" s="212"/>
      <c r="F281" s="212"/>
      <c r="G281" s="212"/>
      <c r="H281" s="212"/>
      <c r="I281" s="213"/>
    </row>
    <row r="282" spans="1:9" ht="21" customHeight="1">
      <c r="A282" s="217" t="s">
        <v>66</v>
      </c>
      <c r="B282" s="218"/>
      <c r="C282" s="218"/>
      <c r="D282" s="218"/>
      <c r="E282" s="218"/>
      <c r="F282" s="218"/>
      <c r="G282" s="218"/>
      <c r="H282" s="218"/>
      <c r="I282" s="219"/>
    </row>
    <row r="283" spans="1:9" ht="27.75" customHeight="1">
      <c r="A283" s="198">
        <v>17</v>
      </c>
      <c r="B283" s="209" t="s">
        <v>1</v>
      </c>
      <c r="C283" s="201" t="s">
        <v>9</v>
      </c>
      <c r="D283" s="201" t="s">
        <v>227</v>
      </c>
      <c r="E283" s="60">
        <v>2011</v>
      </c>
      <c r="F283" s="56"/>
      <c r="G283" s="56">
        <v>874.7</v>
      </c>
      <c r="H283" s="56" t="s">
        <v>94</v>
      </c>
      <c r="I283" s="28"/>
    </row>
    <row r="284" spans="1:9" ht="27" customHeight="1">
      <c r="A284" s="199"/>
      <c r="B284" s="209"/>
      <c r="C284" s="201"/>
      <c r="D284" s="201"/>
      <c r="E284" s="60">
        <v>2012</v>
      </c>
      <c r="F284" s="56"/>
      <c r="G284" s="56">
        <v>853.2</v>
      </c>
      <c r="H284" s="56" t="s">
        <v>94</v>
      </c>
      <c r="I284" s="28"/>
    </row>
    <row r="285" spans="1:9" ht="25.5" customHeight="1">
      <c r="A285" s="199"/>
      <c r="B285" s="209"/>
      <c r="C285" s="201"/>
      <c r="D285" s="201"/>
      <c r="E285" s="60">
        <v>2013</v>
      </c>
      <c r="F285" s="10">
        <v>710.5</v>
      </c>
      <c r="G285" s="60">
        <v>710.5</v>
      </c>
      <c r="H285" s="10">
        <f>G285-F285</f>
        <v>0</v>
      </c>
      <c r="I285" s="27" t="s">
        <v>135</v>
      </c>
    </row>
    <row r="286" spans="1:9" ht="41.25" customHeight="1">
      <c r="A286" s="199"/>
      <c r="B286" s="209"/>
      <c r="C286" s="201"/>
      <c r="D286" s="201"/>
      <c r="E286" s="111">
        <v>2014</v>
      </c>
      <c r="F286" s="145">
        <v>576.8</v>
      </c>
      <c r="G286" s="111">
        <v>596.7</v>
      </c>
      <c r="H286" s="10">
        <f>G286-F286</f>
        <v>19.90000000000009</v>
      </c>
      <c r="I286" s="142"/>
    </row>
    <row r="287" spans="1:9" ht="27" customHeight="1">
      <c r="A287" s="199"/>
      <c r="B287" s="209"/>
      <c r="C287" s="201"/>
      <c r="D287" s="201"/>
      <c r="E287" s="86">
        <v>2015</v>
      </c>
      <c r="F287" s="157">
        <v>542.6</v>
      </c>
      <c r="G287" s="86">
        <v>468.4</v>
      </c>
      <c r="H287" s="89">
        <f>G287-F287</f>
        <v>-74.20000000000005</v>
      </c>
      <c r="I287" s="87" t="s">
        <v>249</v>
      </c>
    </row>
    <row r="288" spans="1:9" ht="25.5" customHeight="1">
      <c r="A288" s="199"/>
      <c r="B288" s="209"/>
      <c r="C288" s="201"/>
      <c r="D288" s="201"/>
      <c r="E288" s="60">
        <v>2016</v>
      </c>
      <c r="F288" s="19">
        <v>503.1</v>
      </c>
      <c r="G288" s="56"/>
      <c r="H288" s="56"/>
      <c r="I288" s="28"/>
    </row>
    <row r="289" spans="1:9" ht="26.25" customHeight="1">
      <c r="A289" s="199"/>
      <c r="B289" s="209"/>
      <c r="C289" s="201"/>
      <c r="D289" s="201"/>
      <c r="E289" s="60">
        <v>2017</v>
      </c>
      <c r="F289" s="19">
        <v>466.2</v>
      </c>
      <c r="G289" s="56"/>
      <c r="H289" s="56"/>
      <c r="I289" s="28"/>
    </row>
    <row r="290" spans="1:9" ht="51.75" customHeight="1">
      <c r="A290" s="199"/>
      <c r="B290" s="209"/>
      <c r="C290" s="201"/>
      <c r="D290" s="201"/>
      <c r="E290" s="60" t="s">
        <v>55</v>
      </c>
      <c r="F290" s="19">
        <v>432.6</v>
      </c>
      <c r="G290" s="56"/>
      <c r="H290" s="56"/>
      <c r="I290" s="28"/>
    </row>
    <row r="291" spans="1:9" ht="54.75" customHeight="1">
      <c r="A291" s="200"/>
      <c r="B291" s="209"/>
      <c r="C291" s="201"/>
      <c r="D291" s="201"/>
      <c r="E291" s="60" t="s">
        <v>56</v>
      </c>
      <c r="F291" s="19">
        <v>649.4</v>
      </c>
      <c r="G291" s="56"/>
      <c r="H291" s="56"/>
      <c r="I291" s="28"/>
    </row>
    <row r="292" spans="1:9" ht="21" customHeight="1">
      <c r="A292" s="184" t="s">
        <v>148</v>
      </c>
      <c r="B292" s="185"/>
      <c r="C292" s="185"/>
      <c r="D292" s="185"/>
      <c r="E292" s="185"/>
      <c r="F292" s="185"/>
      <c r="G292" s="185"/>
      <c r="H292" s="185"/>
      <c r="I292" s="186"/>
    </row>
    <row r="293" spans="1:9" ht="28.5" customHeight="1">
      <c r="A293" s="198">
        <v>18</v>
      </c>
      <c r="B293" s="209" t="s">
        <v>2</v>
      </c>
      <c r="C293" s="201" t="s">
        <v>9</v>
      </c>
      <c r="D293" s="201" t="s">
        <v>227</v>
      </c>
      <c r="E293" s="60">
        <v>2011</v>
      </c>
      <c r="F293" s="56"/>
      <c r="G293" s="56">
        <v>230</v>
      </c>
      <c r="H293" s="56" t="s">
        <v>94</v>
      </c>
      <c r="I293" s="28"/>
    </row>
    <row r="294" spans="1:9" ht="27.75" customHeight="1">
      <c r="A294" s="199"/>
      <c r="B294" s="209"/>
      <c r="C294" s="201"/>
      <c r="D294" s="201"/>
      <c r="E294" s="60">
        <v>2012</v>
      </c>
      <c r="F294" s="56"/>
      <c r="G294" s="56">
        <v>233.1</v>
      </c>
      <c r="H294" s="56" t="s">
        <v>94</v>
      </c>
      <c r="I294" s="28"/>
    </row>
    <row r="295" spans="1:9" ht="30" customHeight="1">
      <c r="A295" s="199"/>
      <c r="B295" s="209"/>
      <c r="C295" s="201"/>
      <c r="D295" s="201"/>
      <c r="E295" s="60">
        <v>2013</v>
      </c>
      <c r="F295" s="60">
        <v>230.8</v>
      </c>
      <c r="G295" s="60">
        <v>230.8</v>
      </c>
      <c r="H295" s="60">
        <f>G295-F295</f>
        <v>0</v>
      </c>
      <c r="I295" s="27" t="s">
        <v>135</v>
      </c>
    </row>
    <row r="296" spans="1:9" ht="34.5" customHeight="1">
      <c r="A296" s="199"/>
      <c r="B296" s="209"/>
      <c r="C296" s="201"/>
      <c r="D296" s="201"/>
      <c r="E296" s="111">
        <v>2014</v>
      </c>
      <c r="F296" s="111">
        <v>179.8</v>
      </c>
      <c r="G296" s="111">
        <v>203.5</v>
      </c>
      <c r="H296" s="164">
        <f>G296-F296</f>
        <v>23.69999999999999</v>
      </c>
      <c r="I296" s="142"/>
    </row>
    <row r="297" spans="1:9" ht="29.25" customHeight="1">
      <c r="A297" s="199"/>
      <c r="B297" s="209"/>
      <c r="C297" s="201"/>
      <c r="D297" s="201"/>
      <c r="E297" s="86">
        <v>2015</v>
      </c>
      <c r="F297" s="158">
        <v>175.7</v>
      </c>
      <c r="G297" s="86">
        <v>162</v>
      </c>
      <c r="H297" s="86">
        <f>G297-F297</f>
        <v>-13.699999999999989</v>
      </c>
      <c r="I297" s="87" t="s">
        <v>250</v>
      </c>
    </row>
    <row r="298" spans="1:9" ht="27" customHeight="1">
      <c r="A298" s="199"/>
      <c r="B298" s="209"/>
      <c r="C298" s="201"/>
      <c r="D298" s="201"/>
      <c r="E298" s="60">
        <v>2016</v>
      </c>
      <c r="F298" s="19">
        <v>163</v>
      </c>
      <c r="G298" s="56"/>
      <c r="H298" s="56"/>
      <c r="I298" s="28"/>
    </row>
    <row r="299" spans="1:9" ht="29.25" customHeight="1">
      <c r="A299" s="199"/>
      <c r="B299" s="209"/>
      <c r="C299" s="201"/>
      <c r="D299" s="201"/>
      <c r="E299" s="60">
        <v>2017</v>
      </c>
      <c r="F299" s="19">
        <v>150.9</v>
      </c>
      <c r="G299" s="56"/>
      <c r="H299" s="56"/>
      <c r="I299" s="28"/>
    </row>
    <row r="300" spans="1:9" ht="75" customHeight="1">
      <c r="A300" s="199"/>
      <c r="B300" s="209"/>
      <c r="C300" s="201"/>
      <c r="D300" s="201"/>
      <c r="E300" s="60" t="s">
        <v>55</v>
      </c>
      <c r="F300" s="19">
        <v>140.2</v>
      </c>
      <c r="G300" s="56"/>
      <c r="H300" s="56"/>
      <c r="I300" s="28"/>
    </row>
    <row r="301" spans="1:9" ht="54.75" customHeight="1">
      <c r="A301" s="200"/>
      <c r="B301" s="209"/>
      <c r="C301" s="201"/>
      <c r="D301" s="201"/>
      <c r="E301" s="60" t="s">
        <v>56</v>
      </c>
      <c r="F301" s="60">
        <v>192.8</v>
      </c>
      <c r="G301" s="56"/>
      <c r="H301" s="56"/>
      <c r="I301" s="28"/>
    </row>
    <row r="302" spans="1:9" ht="22.5" customHeight="1">
      <c r="A302" s="184" t="s">
        <v>67</v>
      </c>
      <c r="B302" s="185"/>
      <c r="C302" s="185"/>
      <c r="D302" s="185"/>
      <c r="E302" s="185"/>
      <c r="F302" s="185"/>
      <c r="G302" s="185"/>
      <c r="H302" s="185"/>
      <c r="I302" s="186"/>
    </row>
    <row r="303" spans="1:9" ht="30" customHeight="1">
      <c r="A303" s="198">
        <v>19</v>
      </c>
      <c r="B303" s="209" t="s">
        <v>3</v>
      </c>
      <c r="C303" s="201" t="s">
        <v>9</v>
      </c>
      <c r="D303" s="201" t="s">
        <v>227</v>
      </c>
      <c r="E303" s="60">
        <v>2011</v>
      </c>
      <c r="F303" s="56"/>
      <c r="G303" s="56">
        <v>47.6</v>
      </c>
      <c r="H303" s="56" t="s">
        <v>94</v>
      </c>
      <c r="I303" s="28"/>
    </row>
    <row r="304" spans="1:9" ht="30.75" customHeight="1">
      <c r="A304" s="199"/>
      <c r="B304" s="209"/>
      <c r="C304" s="201"/>
      <c r="D304" s="201"/>
      <c r="E304" s="60">
        <v>2012</v>
      </c>
      <c r="F304" s="56"/>
      <c r="G304" s="56">
        <v>40.7</v>
      </c>
      <c r="H304" s="56" t="s">
        <v>94</v>
      </c>
      <c r="I304" s="28"/>
    </row>
    <row r="305" spans="1:9" ht="31.5" customHeight="1">
      <c r="A305" s="199"/>
      <c r="B305" s="209"/>
      <c r="C305" s="201"/>
      <c r="D305" s="201"/>
      <c r="E305" s="60">
        <v>2013</v>
      </c>
      <c r="F305" s="10">
        <v>30.4</v>
      </c>
      <c r="G305" s="60">
        <v>30.4</v>
      </c>
      <c r="H305" s="10">
        <f>G305-F305</f>
        <v>0</v>
      </c>
      <c r="I305" s="27" t="s">
        <v>135</v>
      </c>
    </row>
    <row r="306" spans="1:9" ht="30.75" customHeight="1">
      <c r="A306" s="199"/>
      <c r="B306" s="209"/>
      <c r="C306" s="201"/>
      <c r="D306" s="201"/>
      <c r="E306" s="111">
        <v>2014</v>
      </c>
      <c r="F306" s="145">
        <v>31.4</v>
      </c>
      <c r="G306" s="111">
        <v>29.8</v>
      </c>
      <c r="H306" s="10">
        <f>G306-F306</f>
        <v>-1.5999999999999979</v>
      </c>
      <c r="I306" s="142"/>
    </row>
    <row r="307" spans="1:9" ht="27" customHeight="1">
      <c r="A307" s="199"/>
      <c r="B307" s="209"/>
      <c r="C307" s="201"/>
      <c r="D307" s="201"/>
      <c r="E307" s="86">
        <v>2015</v>
      </c>
      <c r="F307" s="158">
        <v>31</v>
      </c>
      <c r="G307" s="86">
        <v>16.1</v>
      </c>
      <c r="H307" s="89">
        <f>G307-F307</f>
        <v>-14.899999999999999</v>
      </c>
      <c r="I307" s="87" t="s">
        <v>251</v>
      </c>
    </row>
    <row r="308" spans="1:9" ht="25.5" customHeight="1">
      <c r="A308" s="199"/>
      <c r="B308" s="209"/>
      <c r="C308" s="201"/>
      <c r="D308" s="201"/>
      <c r="E308" s="60">
        <v>2016</v>
      </c>
      <c r="F308" s="19">
        <v>28.9</v>
      </c>
      <c r="G308" s="56"/>
      <c r="H308" s="56"/>
      <c r="I308" s="28"/>
    </row>
    <row r="309" spans="1:9" ht="28.5" customHeight="1">
      <c r="A309" s="199"/>
      <c r="B309" s="209"/>
      <c r="C309" s="201"/>
      <c r="D309" s="201"/>
      <c r="E309" s="60">
        <v>2017</v>
      </c>
      <c r="F309" s="19">
        <v>26.7</v>
      </c>
      <c r="G309" s="56"/>
      <c r="H309" s="56"/>
      <c r="I309" s="28"/>
    </row>
    <row r="310" spans="1:9" ht="70.5" customHeight="1">
      <c r="A310" s="199"/>
      <c r="B310" s="209"/>
      <c r="C310" s="201"/>
      <c r="D310" s="201"/>
      <c r="E310" s="60" t="s">
        <v>55</v>
      </c>
      <c r="F310" s="19">
        <v>24.6</v>
      </c>
      <c r="G310" s="56"/>
      <c r="H310" s="56"/>
      <c r="I310" s="28"/>
    </row>
    <row r="311" spans="1:9" ht="59.25" customHeight="1">
      <c r="A311" s="200"/>
      <c r="B311" s="209"/>
      <c r="C311" s="201"/>
      <c r="D311" s="201"/>
      <c r="E311" s="60" t="s">
        <v>56</v>
      </c>
      <c r="F311" s="60">
        <v>11.8</v>
      </c>
      <c r="G311" s="56"/>
      <c r="H311" s="56"/>
      <c r="I311" s="28"/>
    </row>
    <row r="312" spans="1:9" ht="22.5" customHeight="1">
      <c r="A312" s="184" t="s">
        <v>68</v>
      </c>
      <c r="B312" s="185"/>
      <c r="C312" s="185"/>
      <c r="D312" s="185"/>
      <c r="E312" s="185"/>
      <c r="F312" s="185"/>
      <c r="G312" s="185"/>
      <c r="H312" s="185"/>
      <c r="I312" s="186"/>
    </row>
    <row r="313" spans="1:9" ht="28.5" customHeight="1">
      <c r="A313" s="198">
        <v>20</v>
      </c>
      <c r="B313" s="209" t="s">
        <v>4</v>
      </c>
      <c r="C313" s="201" t="s">
        <v>9</v>
      </c>
      <c r="D313" s="201" t="s">
        <v>227</v>
      </c>
      <c r="E313" s="60">
        <v>2011</v>
      </c>
      <c r="F313" s="56"/>
      <c r="G313" s="56">
        <v>33.5</v>
      </c>
      <c r="H313" s="56" t="s">
        <v>94</v>
      </c>
      <c r="I313" s="28"/>
    </row>
    <row r="314" spans="1:9" ht="30" customHeight="1">
      <c r="A314" s="199"/>
      <c r="B314" s="209"/>
      <c r="C314" s="201"/>
      <c r="D314" s="201"/>
      <c r="E314" s="60">
        <v>2012</v>
      </c>
      <c r="F314" s="56"/>
      <c r="G314" s="56">
        <v>21.9</v>
      </c>
      <c r="H314" s="56" t="s">
        <v>94</v>
      </c>
      <c r="I314" s="28"/>
    </row>
    <row r="315" spans="1:9" ht="29.25" customHeight="1">
      <c r="A315" s="199"/>
      <c r="B315" s="209"/>
      <c r="C315" s="201"/>
      <c r="D315" s="201"/>
      <c r="E315" s="60">
        <v>2013</v>
      </c>
      <c r="F315" s="10">
        <v>25.8</v>
      </c>
      <c r="G315" s="60">
        <v>25.8</v>
      </c>
      <c r="H315" s="10">
        <f>G315-F315</f>
        <v>0</v>
      </c>
      <c r="I315" s="27" t="s">
        <v>135</v>
      </c>
    </row>
    <row r="316" spans="1:9" ht="36" customHeight="1">
      <c r="A316" s="199"/>
      <c r="B316" s="209"/>
      <c r="C316" s="201"/>
      <c r="D316" s="201"/>
      <c r="E316" s="111">
        <v>2014</v>
      </c>
      <c r="F316" s="111">
        <v>17.6</v>
      </c>
      <c r="G316" s="111">
        <v>16.8</v>
      </c>
      <c r="H316" s="10">
        <f>G316-F316</f>
        <v>-0.8000000000000007</v>
      </c>
      <c r="I316" s="142"/>
    </row>
    <row r="317" spans="1:9" ht="27.75" customHeight="1">
      <c r="A317" s="199"/>
      <c r="B317" s="209"/>
      <c r="C317" s="201"/>
      <c r="D317" s="201"/>
      <c r="E317" s="86">
        <v>2015</v>
      </c>
      <c r="F317" s="158">
        <v>16.2</v>
      </c>
      <c r="G317" s="86">
        <v>8.4</v>
      </c>
      <c r="H317" s="89">
        <f>G317-F317</f>
        <v>-7.799999999999999</v>
      </c>
      <c r="I317" s="87" t="s">
        <v>252</v>
      </c>
    </row>
    <row r="318" spans="1:9" ht="29.25" customHeight="1">
      <c r="A318" s="199"/>
      <c r="B318" s="209"/>
      <c r="C318" s="201"/>
      <c r="D318" s="201"/>
      <c r="E318" s="60">
        <v>2016</v>
      </c>
      <c r="F318" s="19">
        <v>14.8</v>
      </c>
      <c r="G318" s="60"/>
      <c r="H318" s="60"/>
      <c r="I318" s="27"/>
    </row>
    <row r="319" spans="1:9" ht="29.25" customHeight="1">
      <c r="A319" s="199"/>
      <c r="B319" s="209"/>
      <c r="C319" s="201"/>
      <c r="D319" s="201"/>
      <c r="E319" s="60">
        <v>2017</v>
      </c>
      <c r="F319" s="19">
        <v>13.4</v>
      </c>
      <c r="G319" s="60"/>
      <c r="H319" s="60"/>
      <c r="I319" s="27"/>
    </row>
    <row r="320" spans="1:9" ht="72.75" customHeight="1">
      <c r="A320" s="199"/>
      <c r="B320" s="209"/>
      <c r="C320" s="201"/>
      <c r="D320" s="201"/>
      <c r="E320" s="60" t="s">
        <v>55</v>
      </c>
      <c r="F320" s="20">
        <v>12.7</v>
      </c>
      <c r="G320" s="60"/>
      <c r="H320" s="60"/>
      <c r="I320" s="27"/>
    </row>
    <row r="321" spans="1:9" ht="56.25" customHeight="1">
      <c r="A321" s="200"/>
      <c r="B321" s="209"/>
      <c r="C321" s="201"/>
      <c r="D321" s="201"/>
      <c r="E321" s="60" t="s">
        <v>56</v>
      </c>
      <c r="F321" s="60">
        <v>10.6</v>
      </c>
      <c r="G321" s="60"/>
      <c r="H321" s="60"/>
      <c r="I321" s="27"/>
    </row>
    <row r="322" spans="1:9" ht="22.5" customHeight="1">
      <c r="A322" s="184" t="s">
        <v>149</v>
      </c>
      <c r="B322" s="185"/>
      <c r="C322" s="185"/>
      <c r="D322" s="185"/>
      <c r="E322" s="185"/>
      <c r="F322" s="185"/>
      <c r="G322" s="185"/>
      <c r="H322" s="185"/>
      <c r="I322" s="186"/>
    </row>
    <row r="323" spans="1:9" ht="28.5" customHeight="1">
      <c r="A323" s="198">
        <v>21</v>
      </c>
      <c r="B323" s="209" t="s">
        <v>5</v>
      </c>
      <c r="C323" s="201" t="s">
        <v>10</v>
      </c>
      <c r="D323" s="201" t="s">
        <v>227</v>
      </c>
      <c r="E323" s="60">
        <v>2011</v>
      </c>
      <c r="F323" s="56"/>
      <c r="G323" s="56">
        <v>4.5</v>
      </c>
      <c r="H323" s="56" t="s">
        <v>94</v>
      </c>
      <c r="I323" s="28"/>
    </row>
    <row r="324" spans="1:9" ht="28.5" customHeight="1">
      <c r="A324" s="199"/>
      <c r="B324" s="209"/>
      <c r="C324" s="201"/>
      <c r="D324" s="201"/>
      <c r="E324" s="60">
        <v>2012</v>
      </c>
      <c r="F324" s="56"/>
      <c r="G324" s="56">
        <v>6.2</v>
      </c>
      <c r="H324" s="56" t="s">
        <v>94</v>
      </c>
      <c r="I324" s="28"/>
    </row>
    <row r="325" spans="1:9" ht="29.25" customHeight="1">
      <c r="A325" s="199"/>
      <c r="B325" s="209"/>
      <c r="C325" s="201"/>
      <c r="D325" s="201"/>
      <c r="E325" s="60">
        <v>2013</v>
      </c>
      <c r="F325" s="60">
        <v>4.8</v>
      </c>
      <c r="G325" s="60">
        <v>4.8</v>
      </c>
      <c r="H325" s="60">
        <f>G325-F325</f>
        <v>0</v>
      </c>
      <c r="I325" s="27" t="s">
        <v>135</v>
      </c>
    </row>
    <row r="326" spans="1:9" ht="82.5" customHeight="1">
      <c r="A326" s="199"/>
      <c r="B326" s="209"/>
      <c r="C326" s="201"/>
      <c r="D326" s="201"/>
      <c r="E326" s="111">
        <v>2014</v>
      </c>
      <c r="F326" s="111">
        <v>6.1</v>
      </c>
      <c r="G326" s="111">
        <v>6.8</v>
      </c>
      <c r="H326" s="164">
        <f>G326-F326</f>
        <v>0.7000000000000002</v>
      </c>
      <c r="I326" s="142" t="s">
        <v>217</v>
      </c>
    </row>
    <row r="327" spans="1:9" ht="30.75" customHeight="1">
      <c r="A327" s="199"/>
      <c r="B327" s="209"/>
      <c r="C327" s="201"/>
      <c r="D327" s="201"/>
      <c r="E327" s="86">
        <v>2015</v>
      </c>
      <c r="F327" s="158">
        <v>5.2</v>
      </c>
      <c r="G327" s="86">
        <v>4.6</v>
      </c>
      <c r="H327" s="86">
        <f>G327-F327</f>
        <v>-0.6000000000000005</v>
      </c>
      <c r="I327" s="87" t="s">
        <v>253</v>
      </c>
    </row>
    <row r="328" spans="1:9" ht="26.25" customHeight="1">
      <c r="A328" s="199"/>
      <c r="B328" s="209"/>
      <c r="C328" s="201"/>
      <c r="D328" s="201"/>
      <c r="E328" s="60">
        <v>2016</v>
      </c>
      <c r="F328" s="19">
        <v>5.2</v>
      </c>
      <c r="G328" s="60"/>
      <c r="H328" s="60"/>
      <c r="I328" s="27"/>
    </row>
    <row r="329" spans="1:9" ht="29.25" customHeight="1">
      <c r="A329" s="199"/>
      <c r="B329" s="209"/>
      <c r="C329" s="201"/>
      <c r="D329" s="201"/>
      <c r="E329" s="60">
        <v>2017</v>
      </c>
      <c r="F329" s="19">
        <v>5</v>
      </c>
      <c r="G329" s="60"/>
      <c r="H329" s="60"/>
      <c r="I329" s="27"/>
    </row>
    <row r="330" spans="1:9" ht="69.75" customHeight="1">
      <c r="A330" s="199"/>
      <c r="B330" s="209"/>
      <c r="C330" s="201"/>
      <c r="D330" s="201"/>
      <c r="E330" s="60" t="s">
        <v>55</v>
      </c>
      <c r="F330" s="19">
        <v>5</v>
      </c>
      <c r="G330" s="60"/>
      <c r="H330" s="60"/>
      <c r="I330" s="27"/>
    </row>
    <row r="331" spans="1:9" ht="64.5" customHeight="1">
      <c r="A331" s="200"/>
      <c r="B331" s="209"/>
      <c r="C331" s="201"/>
      <c r="D331" s="201"/>
      <c r="E331" s="60" t="s">
        <v>56</v>
      </c>
      <c r="F331" s="60">
        <v>7.5</v>
      </c>
      <c r="G331" s="60"/>
      <c r="H331" s="60"/>
      <c r="I331" s="27"/>
    </row>
    <row r="332" spans="1:9" ht="54.75" customHeight="1">
      <c r="A332" s="192" t="s">
        <v>69</v>
      </c>
      <c r="B332" s="193"/>
      <c r="C332" s="193"/>
      <c r="D332" s="193"/>
      <c r="E332" s="193"/>
      <c r="F332" s="193"/>
      <c r="G332" s="193"/>
      <c r="H332" s="193"/>
      <c r="I332" s="194"/>
    </row>
    <row r="333" spans="1:9" ht="29.25" customHeight="1">
      <c r="A333" s="198">
        <v>22</v>
      </c>
      <c r="B333" s="226" t="s">
        <v>16</v>
      </c>
      <c r="C333" s="224" t="s">
        <v>17</v>
      </c>
      <c r="D333" s="224" t="s">
        <v>229</v>
      </c>
      <c r="E333" s="56">
        <v>2011</v>
      </c>
      <c r="F333" s="56" t="s">
        <v>94</v>
      </c>
      <c r="G333" s="56">
        <v>25.4</v>
      </c>
      <c r="H333" s="56" t="s">
        <v>94</v>
      </c>
      <c r="I333" s="28"/>
    </row>
    <row r="334" spans="1:9" ht="26.25" customHeight="1">
      <c r="A334" s="199"/>
      <c r="B334" s="226"/>
      <c r="C334" s="224"/>
      <c r="D334" s="224"/>
      <c r="E334" s="56">
        <v>2012</v>
      </c>
      <c r="F334" s="56" t="s">
        <v>94</v>
      </c>
      <c r="G334" s="56">
        <v>25</v>
      </c>
      <c r="H334" s="56" t="s">
        <v>94</v>
      </c>
      <c r="I334" s="28"/>
    </row>
    <row r="335" spans="1:9" ht="174.75" customHeight="1">
      <c r="A335" s="199"/>
      <c r="B335" s="226"/>
      <c r="C335" s="224"/>
      <c r="D335" s="224"/>
      <c r="E335" s="56">
        <v>2013</v>
      </c>
      <c r="F335" s="56">
        <v>42.7</v>
      </c>
      <c r="G335" s="56">
        <v>24.7</v>
      </c>
      <c r="H335" s="56">
        <f>G335-F335</f>
        <v>-18.000000000000004</v>
      </c>
      <c r="I335" s="48" t="s">
        <v>125</v>
      </c>
    </row>
    <row r="336" spans="1:9" ht="36" customHeight="1">
      <c r="A336" s="199"/>
      <c r="B336" s="226"/>
      <c r="C336" s="224"/>
      <c r="D336" s="224"/>
      <c r="E336" s="111">
        <v>2014</v>
      </c>
      <c r="F336" s="111">
        <v>17.2</v>
      </c>
      <c r="G336" s="111">
        <v>18.3</v>
      </c>
      <c r="H336" s="111">
        <f>G336-F336</f>
        <v>1.1000000000000014</v>
      </c>
      <c r="I336" s="142" t="s">
        <v>190</v>
      </c>
    </row>
    <row r="337" spans="1:9" ht="26.25" customHeight="1">
      <c r="A337" s="199"/>
      <c r="B337" s="226"/>
      <c r="C337" s="224"/>
      <c r="D337" s="224"/>
      <c r="E337" s="86">
        <v>2015</v>
      </c>
      <c r="F337" s="89">
        <v>44</v>
      </c>
      <c r="G337" s="86">
        <v>18.1</v>
      </c>
      <c r="H337" s="166">
        <f>G337-F337</f>
        <v>-25.9</v>
      </c>
      <c r="I337" s="87" t="s">
        <v>254</v>
      </c>
    </row>
    <row r="338" spans="1:9" ht="27.75" customHeight="1">
      <c r="A338" s="199"/>
      <c r="B338" s="226"/>
      <c r="C338" s="224"/>
      <c r="D338" s="224"/>
      <c r="E338" s="56">
        <v>2016</v>
      </c>
      <c r="F338" s="56">
        <v>44.7</v>
      </c>
      <c r="G338" s="56"/>
      <c r="H338" s="56"/>
      <c r="I338" s="28"/>
    </row>
    <row r="339" spans="1:9" ht="24.75" customHeight="1">
      <c r="A339" s="199"/>
      <c r="B339" s="226"/>
      <c r="C339" s="224"/>
      <c r="D339" s="224"/>
      <c r="E339" s="56">
        <v>2017</v>
      </c>
      <c r="F339" s="56">
        <v>45.3</v>
      </c>
      <c r="G339" s="56"/>
      <c r="H339" s="56"/>
      <c r="I339" s="28"/>
    </row>
    <row r="340" spans="1:9" ht="28.5" customHeight="1">
      <c r="A340" s="200"/>
      <c r="B340" s="226"/>
      <c r="C340" s="224"/>
      <c r="D340" s="224"/>
      <c r="E340" s="56">
        <v>2018</v>
      </c>
      <c r="F340" s="8">
        <v>46</v>
      </c>
      <c r="G340" s="56"/>
      <c r="H340" s="56"/>
      <c r="I340" s="28"/>
    </row>
    <row r="341" spans="1:9" ht="52.5" customHeight="1">
      <c r="A341" s="192" t="s">
        <v>69</v>
      </c>
      <c r="B341" s="193"/>
      <c r="C341" s="193"/>
      <c r="D341" s="193"/>
      <c r="E341" s="193"/>
      <c r="F341" s="193"/>
      <c r="G341" s="193"/>
      <c r="H341" s="193"/>
      <c r="I341" s="194"/>
    </row>
    <row r="342" spans="1:9" ht="27.75" customHeight="1">
      <c r="A342" s="198">
        <v>23</v>
      </c>
      <c r="B342" s="226" t="s">
        <v>18</v>
      </c>
      <c r="C342" s="224" t="s">
        <v>7</v>
      </c>
      <c r="D342" s="224" t="s">
        <v>227</v>
      </c>
      <c r="E342" s="56">
        <v>2011</v>
      </c>
      <c r="F342" s="56" t="s">
        <v>94</v>
      </c>
      <c r="G342" s="8">
        <v>57.5</v>
      </c>
      <c r="H342" s="8" t="s">
        <v>94</v>
      </c>
      <c r="I342" s="31"/>
    </row>
    <row r="343" spans="1:9" ht="28.5" customHeight="1">
      <c r="A343" s="199"/>
      <c r="B343" s="226"/>
      <c r="C343" s="224"/>
      <c r="D343" s="224"/>
      <c r="E343" s="56">
        <v>2012</v>
      </c>
      <c r="F343" s="56" t="s">
        <v>94</v>
      </c>
      <c r="G343" s="8">
        <v>48.6</v>
      </c>
      <c r="H343" s="8" t="s">
        <v>94</v>
      </c>
      <c r="I343" s="31"/>
    </row>
    <row r="344" spans="1:9" ht="129.75" customHeight="1">
      <c r="A344" s="199"/>
      <c r="B344" s="226"/>
      <c r="C344" s="224"/>
      <c r="D344" s="224"/>
      <c r="E344" s="56">
        <v>2013</v>
      </c>
      <c r="F344" s="8">
        <v>59</v>
      </c>
      <c r="G344" s="8">
        <v>53</v>
      </c>
      <c r="H344" s="8">
        <f>G344-F344</f>
        <v>-6</v>
      </c>
      <c r="I344" s="48" t="s">
        <v>125</v>
      </c>
    </row>
    <row r="345" spans="1:9" ht="57" customHeight="1">
      <c r="A345" s="199"/>
      <c r="B345" s="226"/>
      <c r="C345" s="224"/>
      <c r="D345" s="224"/>
      <c r="E345" s="111">
        <v>2014</v>
      </c>
      <c r="F345" s="145">
        <v>60</v>
      </c>
      <c r="G345" s="111">
        <v>54.8</v>
      </c>
      <c r="H345" s="145">
        <f>G345-F345</f>
        <v>-5.200000000000003</v>
      </c>
      <c r="I345" s="159" t="s">
        <v>191</v>
      </c>
    </row>
    <row r="346" spans="1:9" ht="27.75" customHeight="1">
      <c r="A346" s="199"/>
      <c r="B346" s="226"/>
      <c r="C346" s="224"/>
      <c r="D346" s="224"/>
      <c r="E346" s="86">
        <v>2015</v>
      </c>
      <c r="F346" s="89">
        <v>61</v>
      </c>
      <c r="G346" s="86">
        <v>53.4</v>
      </c>
      <c r="H346" s="95">
        <f>G346-F346</f>
        <v>-7.600000000000001</v>
      </c>
      <c r="I346" s="87" t="s">
        <v>255</v>
      </c>
    </row>
    <row r="347" spans="1:9" ht="28.5" customHeight="1">
      <c r="A347" s="199"/>
      <c r="B347" s="226"/>
      <c r="C347" s="224"/>
      <c r="D347" s="224"/>
      <c r="E347" s="56">
        <v>2016</v>
      </c>
      <c r="F347" s="8">
        <v>61.9</v>
      </c>
      <c r="G347" s="56"/>
      <c r="H347" s="56"/>
      <c r="I347" s="28"/>
    </row>
    <row r="348" spans="1:9" ht="27" customHeight="1">
      <c r="A348" s="199"/>
      <c r="B348" s="226"/>
      <c r="C348" s="224"/>
      <c r="D348" s="224"/>
      <c r="E348" s="56">
        <v>2017</v>
      </c>
      <c r="F348" s="8">
        <v>62.9</v>
      </c>
      <c r="G348" s="56"/>
      <c r="H348" s="56"/>
      <c r="I348" s="28"/>
    </row>
    <row r="349" spans="1:9" ht="27.75" customHeight="1">
      <c r="A349" s="200"/>
      <c r="B349" s="226"/>
      <c r="C349" s="224"/>
      <c r="D349" s="224"/>
      <c r="E349" s="56">
        <v>2018</v>
      </c>
      <c r="F349" s="56">
        <v>63.9</v>
      </c>
      <c r="G349" s="56"/>
      <c r="H349" s="56"/>
      <c r="I349" s="28"/>
    </row>
    <row r="350" spans="1:9" ht="54.75" customHeight="1">
      <c r="A350" s="192" t="s">
        <v>69</v>
      </c>
      <c r="B350" s="193"/>
      <c r="C350" s="193"/>
      <c r="D350" s="193"/>
      <c r="E350" s="193"/>
      <c r="F350" s="193"/>
      <c r="G350" s="193"/>
      <c r="H350" s="193"/>
      <c r="I350" s="194"/>
    </row>
    <row r="351" spans="1:9" ht="27.75" customHeight="1">
      <c r="A351" s="198">
        <v>24</v>
      </c>
      <c r="B351" s="226" t="s">
        <v>20</v>
      </c>
      <c r="C351" s="224" t="s">
        <v>21</v>
      </c>
      <c r="D351" s="224" t="s">
        <v>228</v>
      </c>
      <c r="E351" s="56">
        <v>2011</v>
      </c>
      <c r="F351" s="56">
        <v>0</v>
      </c>
      <c r="G351" s="8">
        <v>57</v>
      </c>
      <c r="H351" s="8">
        <f>G351-F351</f>
        <v>57</v>
      </c>
      <c r="I351" s="31"/>
    </row>
    <row r="352" spans="1:9" ht="29.25" customHeight="1">
      <c r="A352" s="199"/>
      <c r="B352" s="226"/>
      <c r="C352" s="224"/>
      <c r="D352" s="224"/>
      <c r="E352" s="56">
        <v>2012</v>
      </c>
      <c r="F352" s="56">
        <v>0</v>
      </c>
      <c r="G352" s="56">
        <v>0</v>
      </c>
      <c r="H352" s="8">
        <f>G352-F352</f>
        <v>0</v>
      </c>
      <c r="I352" s="28"/>
    </row>
    <row r="353" spans="1:9" ht="108" customHeight="1">
      <c r="A353" s="199"/>
      <c r="B353" s="226"/>
      <c r="C353" s="224"/>
      <c r="D353" s="224"/>
      <c r="E353" s="56">
        <v>2013</v>
      </c>
      <c r="F353" s="56">
        <v>0</v>
      </c>
      <c r="G353" s="56">
        <v>53.4</v>
      </c>
      <c r="H353" s="8">
        <f>G353-F353</f>
        <v>53.4</v>
      </c>
      <c r="I353" s="48" t="s">
        <v>140</v>
      </c>
    </row>
    <row r="354" spans="1:9" ht="91.5" customHeight="1">
      <c r="A354" s="199"/>
      <c r="B354" s="226"/>
      <c r="C354" s="224"/>
      <c r="D354" s="224"/>
      <c r="E354" s="111">
        <v>2014</v>
      </c>
      <c r="F354" s="111">
        <v>0</v>
      </c>
      <c r="G354" s="111">
        <v>57.3</v>
      </c>
      <c r="H354" s="111">
        <v>57.3</v>
      </c>
      <c r="I354" s="142" t="s">
        <v>193</v>
      </c>
    </row>
    <row r="355" spans="1:9" ht="28.5" customHeight="1">
      <c r="A355" s="199"/>
      <c r="B355" s="226"/>
      <c r="C355" s="224"/>
      <c r="D355" s="224"/>
      <c r="E355" s="86">
        <v>2015</v>
      </c>
      <c r="F355" s="86">
        <v>0</v>
      </c>
      <c r="G355" s="86">
        <v>75</v>
      </c>
      <c r="H355" s="86"/>
      <c r="I355" s="87"/>
    </row>
    <row r="356" spans="1:9" ht="29.25" customHeight="1">
      <c r="A356" s="199"/>
      <c r="B356" s="226"/>
      <c r="C356" s="224"/>
      <c r="D356" s="224"/>
      <c r="E356" s="56">
        <v>2016</v>
      </c>
      <c r="F356" s="56">
        <v>0</v>
      </c>
      <c r="G356" s="56"/>
      <c r="H356" s="56"/>
      <c r="I356" s="28"/>
    </row>
    <row r="357" spans="1:9" ht="25.5" customHeight="1">
      <c r="A357" s="199"/>
      <c r="B357" s="226"/>
      <c r="C357" s="224"/>
      <c r="D357" s="224"/>
      <c r="E357" s="56">
        <v>2017</v>
      </c>
      <c r="F357" s="56">
        <v>0</v>
      </c>
      <c r="G357" s="56"/>
      <c r="H357" s="56"/>
      <c r="I357" s="28"/>
    </row>
    <row r="358" spans="1:9" ht="27" customHeight="1">
      <c r="A358" s="200"/>
      <c r="B358" s="226"/>
      <c r="C358" s="224"/>
      <c r="D358" s="224"/>
      <c r="E358" s="56">
        <v>2018</v>
      </c>
      <c r="F358" s="8">
        <v>0</v>
      </c>
      <c r="G358" s="56"/>
      <c r="H358" s="56"/>
      <c r="I358" s="28"/>
    </row>
    <row r="359" spans="1:9" ht="54" customHeight="1">
      <c r="A359" s="192" t="s">
        <v>69</v>
      </c>
      <c r="B359" s="193"/>
      <c r="C359" s="193"/>
      <c r="D359" s="193"/>
      <c r="E359" s="193"/>
      <c r="F359" s="193"/>
      <c r="G359" s="193"/>
      <c r="H359" s="193"/>
      <c r="I359" s="194"/>
    </row>
    <row r="360" spans="1:9" ht="26.25" customHeight="1">
      <c r="A360" s="198">
        <v>25</v>
      </c>
      <c r="B360" s="226" t="s">
        <v>19</v>
      </c>
      <c r="C360" s="224" t="s">
        <v>7</v>
      </c>
      <c r="D360" s="224" t="s">
        <v>227</v>
      </c>
      <c r="E360" s="56">
        <v>2011</v>
      </c>
      <c r="F360" s="56" t="s">
        <v>94</v>
      </c>
      <c r="G360" s="8">
        <v>87</v>
      </c>
      <c r="H360" s="8" t="s">
        <v>94</v>
      </c>
      <c r="I360" s="31"/>
    </row>
    <row r="361" spans="1:9" ht="28.5" customHeight="1">
      <c r="A361" s="199"/>
      <c r="B361" s="226"/>
      <c r="C361" s="224"/>
      <c r="D361" s="224"/>
      <c r="E361" s="56">
        <v>2012</v>
      </c>
      <c r="F361" s="56" t="s">
        <v>94</v>
      </c>
      <c r="G361" s="8">
        <v>85.9</v>
      </c>
      <c r="H361" s="8" t="s">
        <v>94</v>
      </c>
      <c r="I361" s="31"/>
    </row>
    <row r="362" spans="1:9" ht="28.5" customHeight="1">
      <c r="A362" s="199"/>
      <c r="B362" s="226"/>
      <c r="C362" s="224"/>
      <c r="D362" s="224"/>
      <c r="E362" s="56">
        <v>2013</v>
      </c>
      <c r="F362" s="56">
        <v>63.8</v>
      </c>
      <c r="G362" s="8">
        <v>84.1</v>
      </c>
      <c r="H362" s="8">
        <f>G362-F362</f>
        <v>20.299999999999997</v>
      </c>
      <c r="I362" s="31"/>
    </row>
    <row r="363" spans="1:9" ht="31.5" customHeight="1">
      <c r="A363" s="199"/>
      <c r="B363" s="226"/>
      <c r="C363" s="224"/>
      <c r="D363" s="224"/>
      <c r="E363" s="111">
        <v>2014</v>
      </c>
      <c r="F363" s="145">
        <v>76.7</v>
      </c>
      <c r="G363" s="111">
        <v>76.7</v>
      </c>
      <c r="H363" s="111">
        <v>11.2</v>
      </c>
      <c r="I363" s="142"/>
    </row>
    <row r="364" spans="1:9" ht="26.25" customHeight="1">
      <c r="A364" s="199"/>
      <c r="B364" s="226"/>
      <c r="C364" s="224"/>
      <c r="D364" s="224"/>
      <c r="E364" s="86">
        <v>2015</v>
      </c>
      <c r="F364" s="89">
        <v>63.3</v>
      </c>
      <c r="G364" s="86">
        <v>74.9</v>
      </c>
      <c r="H364" s="166">
        <v>11.2</v>
      </c>
      <c r="I364" s="87"/>
    </row>
    <row r="365" spans="1:9" ht="25.5" customHeight="1">
      <c r="A365" s="199"/>
      <c r="B365" s="226"/>
      <c r="C365" s="224"/>
      <c r="D365" s="224"/>
      <c r="E365" s="56">
        <v>2016</v>
      </c>
      <c r="F365" s="8">
        <v>62.5</v>
      </c>
      <c r="G365" s="56"/>
      <c r="H365" s="56"/>
      <c r="I365" s="28"/>
    </row>
    <row r="366" spans="1:9" ht="24" customHeight="1">
      <c r="A366" s="199"/>
      <c r="B366" s="226"/>
      <c r="C366" s="224"/>
      <c r="D366" s="224"/>
      <c r="E366" s="56">
        <v>2017</v>
      </c>
      <c r="F366" s="8">
        <v>60.5</v>
      </c>
      <c r="G366" s="56"/>
      <c r="H366" s="56"/>
      <c r="I366" s="28"/>
    </row>
    <row r="367" spans="1:9" ht="25.5" customHeight="1" thickBot="1">
      <c r="A367" s="199"/>
      <c r="B367" s="229"/>
      <c r="C367" s="225"/>
      <c r="D367" s="225"/>
      <c r="E367" s="42">
        <v>2018</v>
      </c>
      <c r="F367" s="43">
        <v>58</v>
      </c>
      <c r="G367" s="42"/>
      <c r="H367" s="42"/>
      <c r="I367" s="63"/>
    </row>
    <row r="368" spans="1:9" ht="22.5" customHeight="1">
      <c r="A368" s="195" t="s">
        <v>177</v>
      </c>
      <c r="B368" s="196"/>
      <c r="C368" s="196"/>
      <c r="D368" s="196"/>
      <c r="E368" s="196"/>
      <c r="F368" s="196"/>
      <c r="G368" s="196"/>
      <c r="H368" s="196"/>
      <c r="I368" s="197"/>
    </row>
    <row r="369" spans="1:9" ht="18" customHeight="1" thickBot="1">
      <c r="A369" s="211" t="s">
        <v>176</v>
      </c>
      <c r="B369" s="212"/>
      <c r="C369" s="212"/>
      <c r="D369" s="212"/>
      <c r="E369" s="212"/>
      <c r="F369" s="212"/>
      <c r="G369" s="212"/>
      <c r="H369" s="212"/>
      <c r="I369" s="213"/>
    </row>
    <row r="370" spans="1:9" ht="20.25" customHeight="1">
      <c r="A370" s="217" t="s">
        <v>70</v>
      </c>
      <c r="B370" s="218"/>
      <c r="C370" s="218"/>
      <c r="D370" s="218"/>
      <c r="E370" s="218"/>
      <c r="F370" s="218"/>
      <c r="G370" s="218"/>
      <c r="H370" s="218"/>
      <c r="I370" s="219"/>
    </row>
    <row r="371" spans="1:9" ht="26.25" customHeight="1">
      <c r="A371" s="198">
        <v>26</v>
      </c>
      <c r="B371" s="209" t="s">
        <v>12</v>
      </c>
      <c r="C371" s="201" t="s">
        <v>11</v>
      </c>
      <c r="D371" s="201" t="s">
        <v>159</v>
      </c>
      <c r="E371" s="60">
        <v>2011</v>
      </c>
      <c r="F371" s="56">
        <v>13.2</v>
      </c>
      <c r="G371" s="60">
        <v>13.1</v>
      </c>
      <c r="H371" s="60">
        <f>G371-F371</f>
        <v>-0.09999999999999964</v>
      </c>
      <c r="I371" s="27"/>
    </row>
    <row r="372" spans="1:9" ht="27.75" customHeight="1">
      <c r="A372" s="199"/>
      <c r="B372" s="209"/>
      <c r="C372" s="201"/>
      <c r="D372" s="201"/>
      <c r="E372" s="60">
        <v>2012</v>
      </c>
      <c r="F372" s="56">
        <v>13.6</v>
      </c>
      <c r="G372" s="60">
        <v>15.1</v>
      </c>
      <c r="H372" s="60">
        <f>G372-F372</f>
        <v>1.5</v>
      </c>
      <c r="I372" s="27"/>
    </row>
    <row r="373" spans="1:9" ht="28.5" customHeight="1">
      <c r="A373" s="199"/>
      <c r="B373" s="209"/>
      <c r="C373" s="201"/>
      <c r="D373" s="201"/>
      <c r="E373" s="60">
        <v>2013</v>
      </c>
      <c r="F373" s="57">
        <v>15</v>
      </c>
      <c r="G373" s="60">
        <v>14.3</v>
      </c>
      <c r="H373" s="60">
        <f>G373-F373</f>
        <v>-0.6999999999999993</v>
      </c>
      <c r="I373" s="27"/>
    </row>
    <row r="374" spans="1:9" ht="28.5" customHeight="1">
      <c r="A374" s="199"/>
      <c r="B374" s="209"/>
      <c r="C374" s="201"/>
      <c r="D374" s="201"/>
      <c r="E374" s="111">
        <v>2014</v>
      </c>
      <c r="F374" s="111">
        <v>15</v>
      </c>
      <c r="G374" s="111">
        <v>13.4</v>
      </c>
      <c r="H374" s="121">
        <f>G374-F374</f>
        <v>-1.5999999999999996</v>
      </c>
      <c r="I374" s="142"/>
    </row>
    <row r="375" spans="1:9" ht="27" customHeight="1">
      <c r="A375" s="199"/>
      <c r="B375" s="209"/>
      <c r="C375" s="201"/>
      <c r="D375" s="201"/>
      <c r="E375" s="86">
        <v>2015</v>
      </c>
      <c r="F375" s="86">
        <v>15.1</v>
      </c>
      <c r="G375" s="86">
        <v>10.2</v>
      </c>
      <c r="H375" s="86">
        <f>G375-F375</f>
        <v>-4.9</v>
      </c>
      <c r="I375" s="87" t="s">
        <v>256</v>
      </c>
    </row>
    <row r="376" spans="1:9" ht="27" customHeight="1">
      <c r="A376" s="199"/>
      <c r="B376" s="209"/>
      <c r="C376" s="201"/>
      <c r="D376" s="201"/>
      <c r="E376" s="60">
        <v>2016</v>
      </c>
      <c r="F376" s="60">
        <v>15.2</v>
      </c>
      <c r="G376" s="60"/>
      <c r="H376" s="60"/>
      <c r="I376" s="27"/>
    </row>
    <row r="377" spans="1:9" ht="26.25" customHeight="1">
      <c r="A377" s="199"/>
      <c r="B377" s="209"/>
      <c r="C377" s="201"/>
      <c r="D377" s="201"/>
      <c r="E377" s="60">
        <v>2017</v>
      </c>
      <c r="F377" s="60">
        <v>15.3</v>
      </c>
      <c r="G377" s="60"/>
      <c r="H377" s="60"/>
      <c r="I377" s="27"/>
    </row>
    <row r="378" spans="1:9" ht="25.5" customHeight="1">
      <c r="A378" s="200"/>
      <c r="B378" s="209"/>
      <c r="C378" s="201"/>
      <c r="D378" s="201"/>
      <c r="E378" s="60">
        <v>2018</v>
      </c>
      <c r="F378" s="10">
        <v>15.5</v>
      </c>
      <c r="G378" s="60"/>
      <c r="H378" s="60"/>
      <c r="I378" s="27"/>
    </row>
    <row r="379" spans="1:9" ht="21" customHeight="1">
      <c r="A379" s="184" t="s">
        <v>150</v>
      </c>
      <c r="B379" s="185"/>
      <c r="C379" s="185"/>
      <c r="D379" s="185"/>
      <c r="E379" s="185"/>
      <c r="F379" s="185"/>
      <c r="G379" s="185"/>
      <c r="H379" s="185"/>
      <c r="I379" s="186"/>
    </row>
    <row r="380" spans="1:9" ht="27.75" customHeight="1">
      <c r="A380" s="198">
        <v>27</v>
      </c>
      <c r="B380" s="209" t="s">
        <v>103</v>
      </c>
      <c r="C380" s="201" t="s">
        <v>34</v>
      </c>
      <c r="D380" s="201" t="s">
        <v>159</v>
      </c>
      <c r="E380" s="60">
        <v>2011</v>
      </c>
      <c r="F380" s="56">
        <v>66.18</v>
      </c>
      <c r="G380" s="8">
        <v>64</v>
      </c>
      <c r="H380" s="8"/>
      <c r="I380" s="236" t="s">
        <v>102</v>
      </c>
    </row>
    <row r="381" spans="1:9" ht="28.5" customHeight="1">
      <c r="A381" s="199"/>
      <c r="B381" s="209"/>
      <c r="C381" s="201"/>
      <c r="D381" s="201"/>
      <c r="E381" s="60">
        <v>2012</v>
      </c>
      <c r="F381" s="56">
        <v>66.76</v>
      </c>
      <c r="G381" s="8">
        <v>66</v>
      </c>
      <c r="H381" s="8"/>
      <c r="I381" s="237"/>
    </row>
    <row r="382" spans="1:9" ht="30" customHeight="1">
      <c r="A382" s="199"/>
      <c r="B382" s="209"/>
      <c r="C382" s="201"/>
      <c r="D382" s="201"/>
      <c r="E382" s="60">
        <v>2013</v>
      </c>
      <c r="F382" s="60">
        <v>67.8</v>
      </c>
      <c r="G382" s="8">
        <v>66</v>
      </c>
      <c r="H382" s="8"/>
      <c r="I382" s="238"/>
    </row>
    <row r="383" spans="1:9" ht="27" customHeight="1">
      <c r="A383" s="199"/>
      <c r="B383" s="209"/>
      <c r="C383" s="201"/>
      <c r="D383" s="201"/>
      <c r="E383" s="111">
        <v>2014</v>
      </c>
      <c r="F383" s="160">
        <v>69</v>
      </c>
      <c r="G383" s="111">
        <v>66.5</v>
      </c>
      <c r="H383" s="111">
        <v>-2.5</v>
      </c>
      <c r="I383" s="142" t="s">
        <v>192</v>
      </c>
    </row>
    <row r="384" spans="1:9" ht="27" customHeight="1">
      <c r="A384" s="199"/>
      <c r="B384" s="209"/>
      <c r="C384" s="201"/>
      <c r="D384" s="201"/>
      <c r="E384" s="86">
        <v>2015</v>
      </c>
      <c r="F384" s="89">
        <v>69.7</v>
      </c>
      <c r="G384" s="86">
        <v>66.5</v>
      </c>
      <c r="H384" s="86">
        <f>G384-F384</f>
        <v>-3.200000000000003</v>
      </c>
      <c r="I384" s="87"/>
    </row>
    <row r="385" spans="1:9" ht="25.5" customHeight="1">
      <c r="A385" s="199"/>
      <c r="B385" s="209"/>
      <c r="C385" s="201"/>
      <c r="D385" s="201"/>
      <c r="E385" s="60">
        <v>2016</v>
      </c>
      <c r="F385" s="10">
        <v>70.5</v>
      </c>
      <c r="G385" s="60"/>
      <c r="H385" s="60"/>
      <c r="I385" s="27"/>
    </row>
    <row r="386" spans="1:9" ht="25.5" customHeight="1">
      <c r="A386" s="199"/>
      <c r="B386" s="209"/>
      <c r="C386" s="201"/>
      <c r="D386" s="201"/>
      <c r="E386" s="60">
        <v>2017</v>
      </c>
      <c r="F386" s="14">
        <v>72</v>
      </c>
      <c r="G386" s="60"/>
      <c r="H386" s="60"/>
      <c r="I386" s="27"/>
    </row>
    <row r="387" spans="1:9" ht="73.5" customHeight="1">
      <c r="A387" s="199"/>
      <c r="B387" s="209"/>
      <c r="C387" s="201"/>
      <c r="D387" s="201"/>
      <c r="E387" s="60" t="s">
        <v>55</v>
      </c>
      <c r="F387" s="14">
        <v>73</v>
      </c>
      <c r="G387" s="60"/>
      <c r="H387" s="60"/>
      <c r="I387" s="27"/>
    </row>
    <row r="388" spans="1:9" ht="57.75" customHeight="1" thickBot="1">
      <c r="A388" s="220"/>
      <c r="B388" s="235"/>
      <c r="C388" s="227"/>
      <c r="D388" s="227"/>
      <c r="E388" s="36" t="s">
        <v>56</v>
      </c>
      <c r="F388" s="36">
        <v>74</v>
      </c>
      <c r="G388" s="36"/>
      <c r="H388" s="36"/>
      <c r="I388" s="37"/>
    </row>
    <row r="389" spans="1:9" ht="20.25" customHeight="1">
      <c r="A389" s="202" t="s">
        <v>166</v>
      </c>
      <c r="B389" s="203"/>
      <c r="C389" s="203"/>
      <c r="D389" s="203"/>
      <c r="E389" s="203"/>
      <c r="F389" s="203"/>
      <c r="G389" s="203"/>
      <c r="H389" s="203"/>
      <c r="I389" s="204"/>
    </row>
    <row r="390" spans="1:9" ht="18.75" customHeight="1" thickBot="1">
      <c r="A390" s="221" t="s">
        <v>165</v>
      </c>
      <c r="B390" s="222"/>
      <c r="C390" s="222"/>
      <c r="D390" s="222"/>
      <c r="E390" s="222"/>
      <c r="F390" s="222"/>
      <c r="G390" s="222"/>
      <c r="H390" s="222"/>
      <c r="I390" s="223"/>
    </row>
    <row r="391" spans="1:9" ht="22.5" customHeight="1">
      <c r="A391" s="217" t="s">
        <v>71</v>
      </c>
      <c r="B391" s="218"/>
      <c r="C391" s="218"/>
      <c r="D391" s="218"/>
      <c r="E391" s="218"/>
      <c r="F391" s="218"/>
      <c r="G391" s="218"/>
      <c r="H391" s="218"/>
      <c r="I391" s="219"/>
    </row>
    <row r="392" spans="1:9" ht="26.25" customHeight="1">
      <c r="A392" s="198">
        <v>28</v>
      </c>
      <c r="B392" s="209" t="s">
        <v>35</v>
      </c>
      <c r="C392" s="201" t="s">
        <v>7</v>
      </c>
      <c r="D392" s="201" t="s">
        <v>181</v>
      </c>
      <c r="E392" s="5">
        <v>2011</v>
      </c>
      <c r="F392" s="18" t="s">
        <v>94</v>
      </c>
      <c r="G392" s="18">
        <v>79.2</v>
      </c>
      <c r="H392" s="18" t="s">
        <v>94</v>
      </c>
      <c r="I392" s="33"/>
    </row>
    <row r="393" spans="1:9" ht="26.25" customHeight="1">
      <c r="A393" s="199"/>
      <c r="B393" s="209"/>
      <c r="C393" s="201"/>
      <c r="D393" s="201"/>
      <c r="E393" s="5">
        <v>2012</v>
      </c>
      <c r="F393" s="18" t="s">
        <v>94</v>
      </c>
      <c r="G393" s="18">
        <v>86.6</v>
      </c>
      <c r="H393" s="18" t="s">
        <v>94</v>
      </c>
      <c r="I393" s="33"/>
    </row>
    <row r="394" spans="1:9" ht="45" customHeight="1">
      <c r="A394" s="199"/>
      <c r="B394" s="209"/>
      <c r="C394" s="201"/>
      <c r="D394" s="201"/>
      <c r="E394" s="5">
        <v>2013</v>
      </c>
      <c r="F394" s="5">
        <v>90</v>
      </c>
      <c r="G394" s="5">
        <v>88.5</v>
      </c>
      <c r="H394" s="5">
        <f>G394-F394</f>
        <v>-1.5</v>
      </c>
      <c r="I394" s="53" t="s">
        <v>136</v>
      </c>
    </row>
    <row r="395" spans="1:9" ht="22.5" customHeight="1">
      <c r="A395" s="199"/>
      <c r="B395" s="209"/>
      <c r="C395" s="201"/>
      <c r="D395" s="201"/>
      <c r="E395" s="111">
        <v>2014</v>
      </c>
      <c r="F395" s="111">
        <v>100</v>
      </c>
      <c r="G395" s="111">
        <v>100</v>
      </c>
      <c r="H395" s="18">
        <f>G395-F395</f>
        <v>0</v>
      </c>
      <c r="I395" s="142"/>
    </row>
    <row r="396" spans="1:9" ht="24.75" customHeight="1">
      <c r="A396" s="199"/>
      <c r="B396" s="209"/>
      <c r="C396" s="201"/>
      <c r="D396" s="201"/>
      <c r="E396" s="102">
        <v>2015</v>
      </c>
      <c r="F396" s="102">
        <v>100</v>
      </c>
      <c r="G396" s="102">
        <v>87</v>
      </c>
      <c r="H396" s="102"/>
      <c r="I396" s="161" t="s">
        <v>255</v>
      </c>
    </row>
    <row r="397" spans="1:9" ht="27.75" customHeight="1">
      <c r="A397" s="199"/>
      <c r="B397" s="209"/>
      <c r="C397" s="201"/>
      <c r="D397" s="201"/>
      <c r="E397" s="60">
        <v>2016</v>
      </c>
      <c r="F397" s="60">
        <v>100</v>
      </c>
      <c r="G397" s="60"/>
      <c r="H397" s="60"/>
      <c r="I397" s="27"/>
    </row>
    <row r="398" spans="1:9" ht="27.75" customHeight="1">
      <c r="A398" s="199"/>
      <c r="B398" s="209"/>
      <c r="C398" s="201"/>
      <c r="D398" s="201"/>
      <c r="E398" s="60">
        <v>2017</v>
      </c>
      <c r="F398" s="60">
        <v>100</v>
      </c>
      <c r="G398" s="60"/>
      <c r="H398" s="60"/>
      <c r="I398" s="27"/>
    </row>
    <row r="399" spans="1:9" ht="27.75" customHeight="1" thickBot="1">
      <c r="A399" s="199"/>
      <c r="B399" s="210"/>
      <c r="C399" s="206"/>
      <c r="D399" s="206"/>
      <c r="E399" s="58">
        <v>2018</v>
      </c>
      <c r="F399" s="58">
        <v>100</v>
      </c>
      <c r="G399" s="58"/>
      <c r="H399" s="58"/>
      <c r="I399" s="39"/>
    </row>
    <row r="400" spans="1:9" ht="19.5" customHeight="1" thickBot="1">
      <c r="A400" s="230" t="s">
        <v>76</v>
      </c>
      <c r="B400" s="231"/>
      <c r="C400" s="231"/>
      <c r="D400" s="231"/>
      <c r="E400" s="231"/>
      <c r="F400" s="231"/>
      <c r="G400" s="231"/>
      <c r="H400" s="231"/>
      <c r="I400" s="232"/>
    </row>
    <row r="401" spans="1:9" ht="27.75" customHeight="1">
      <c r="A401" s="199" t="s">
        <v>115</v>
      </c>
      <c r="B401" s="233" t="s">
        <v>97</v>
      </c>
      <c r="C401" s="207" t="s">
        <v>15</v>
      </c>
      <c r="D401" s="207"/>
      <c r="E401" s="75">
        <v>2011</v>
      </c>
      <c r="F401" s="74" t="s">
        <v>94</v>
      </c>
      <c r="G401" s="76">
        <v>2452</v>
      </c>
      <c r="H401" s="59" t="s">
        <v>94</v>
      </c>
      <c r="I401" s="77"/>
    </row>
    <row r="402" spans="1:9" ht="27.75" customHeight="1">
      <c r="A402" s="199"/>
      <c r="B402" s="233"/>
      <c r="C402" s="207"/>
      <c r="D402" s="207"/>
      <c r="E402" s="5">
        <v>2012</v>
      </c>
      <c r="F402" s="56" t="s">
        <v>94</v>
      </c>
      <c r="G402" s="17">
        <v>1244</v>
      </c>
      <c r="H402" s="60" t="s">
        <v>94</v>
      </c>
      <c r="I402" s="27"/>
    </row>
    <row r="403" spans="1:9" ht="27.75" customHeight="1">
      <c r="A403" s="199"/>
      <c r="B403" s="233"/>
      <c r="C403" s="207"/>
      <c r="D403" s="207"/>
      <c r="E403" s="5">
        <v>2013</v>
      </c>
      <c r="F403" s="60">
        <v>0</v>
      </c>
      <c r="G403" s="17">
        <v>28</v>
      </c>
      <c r="H403" s="12">
        <f>G403-F403</f>
        <v>28</v>
      </c>
      <c r="I403" s="27" t="s">
        <v>141</v>
      </c>
    </row>
    <row r="404" spans="1:9" ht="27.75" customHeight="1">
      <c r="A404" s="199"/>
      <c r="B404" s="233"/>
      <c r="C404" s="207"/>
      <c r="D404" s="207"/>
      <c r="E404" s="111">
        <v>2014</v>
      </c>
      <c r="F404" s="111">
        <v>0</v>
      </c>
      <c r="G404" s="111">
        <v>0</v>
      </c>
      <c r="H404" s="17">
        <f>G404-F404</f>
        <v>0</v>
      </c>
      <c r="I404" s="142"/>
    </row>
    <row r="405" spans="1:9" ht="27.75" customHeight="1">
      <c r="A405" s="199"/>
      <c r="B405" s="233"/>
      <c r="C405" s="207"/>
      <c r="D405" s="207"/>
      <c r="E405" s="102">
        <v>2015</v>
      </c>
      <c r="F405" s="86">
        <v>0</v>
      </c>
      <c r="G405" s="86">
        <v>0</v>
      </c>
      <c r="H405" s="86"/>
      <c r="I405" s="87"/>
    </row>
    <row r="406" spans="1:9" ht="27.75" customHeight="1">
      <c r="A406" s="199"/>
      <c r="B406" s="233"/>
      <c r="C406" s="207"/>
      <c r="D406" s="207"/>
      <c r="E406" s="60">
        <v>2016</v>
      </c>
      <c r="F406" s="60">
        <v>0</v>
      </c>
      <c r="G406" s="60"/>
      <c r="H406" s="60"/>
      <c r="I406" s="27"/>
    </row>
    <row r="407" spans="1:9" ht="27.75" customHeight="1">
      <c r="A407" s="199"/>
      <c r="B407" s="233"/>
      <c r="C407" s="207"/>
      <c r="D407" s="207"/>
      <c r="E407" s="60">
        <v>2017</v>
      </c>
      <c r="F407" s="60">
        <v>0</v>
      </c>
      <c r="G407" s="60"/>
      <c r="H407" s="60"/>
      <c r="I407" s="27"/>
    </row>
    <row r="408" spans="1:9" ht="27.75" customHeight="1">
      <c r="A408" s="200"/>
      <c r="B408" s="234"/>
      <c r="C408" s="208"/>
      <c r="D408" s="208"/>
      <c r="E408" s="60">
        <v>2018</v>
      </c>
      <c r="F408" s="60">
        <v>0</v>
      </c>
      <c r="G408" s="60"/>
      <c r="H408" s="60"/>
      <c r="I408" s="27"/>
    </row>
    <row r="409" spans="1:9" ht="39" customHeight="1">
      <c r="A409" s="184" t="s">
        <v>118</v>
      </c>
      <c r="B409" s="185"/>
      <c r="C409" s="185"/>
      <c r="D409" s="185"/>
      <c r="E409" s="185"/>
      <c r="F409" s="185"/>
      <c r="G409" s="185"/>
      <c r="H409" s="185"/>
      <c r="I409" s="186"/>
    </row>
    <row r="410" spans="1:9" ht="26.25" customHeight="1">
      <c r="A410" s="198">
        <v>29</v>
      </c>
      <c r="B410" s="209" t="s">
        <v>36</v>
      </c>
      <c r="C410" s="201" t="s">
        <v>7</v>
      </c>
      <c r="D410" s="201" t="s">
        <v>226</v>
      </c>
      <c r="E410" s="60">
        <v>2011</v>
      </c>
      <c r="F410" s="56" t="s">
        <v>94</v>
      </c>
      <c r="G410" s="56">
        <v>53.6</v>
      </c>
      <c r="H410" s="56" t="s">
        <v>94</v>
      </c>
      <c r="I410" s="28"/>
    </row>
    <row r="411" spans="1:9" ht="28.5" customHeight="1">
      <c r="A411" s="199"/>
      <c r="B411" s="209"/>
      <c r="C411" s="201"/>
      <c r="D411" s="201"/>
      <c r="E411" s="60">
        <v>2012</v>
      </c>
      <c r="F411" s="56" t="s">
        <v>94</v>
      </c>
      <c r="G411" s="56">
        <v>55.7</v>
      </c>
      <c r="H411" s="56" t="s">
        <v>94</v>
      </c>
      <c r="I411" s="28"/>
    </row>
    <row r="412" spans="1:9" ht="28.5" customHeight="1">
      <c r="A412" s="199"/>
      <c r="B412" s="209"/>
      <c r="C412" s="201"/>
      <c r="D412" s="201"/>
      <c r="E412" s="60">
        <v>2013</v>
      </c>
      <c r="F412" s="56" t="s">
        <v>94</v>
      </c>
      <c r="G412" s="60">
        <v>61.1</v>
      </c>
      <c r="H412" s="60" t="s">
        <v>94</v>
      </c>
      <c r="I412" s="27"/>
    </row>
    <row r="413" spans="1:9" ht="33.75" customHeight="1">
      <c r="A413" s="199"/>
      <c r="B413" s="209"/>
      <c r="C413" s="201"/>
      <c r="D413" s="201"/>
      <c r="E413" s="111">
        <v>2014</v>
      </c>
      <c r="F413" s="111">
        <v>65</v>
      </c>
      <c r="G413" s="111">
        <v>65</v>
      </c>
      <c r="H413" s="111"/>
      <c r="I413" s="142"/>
    </row>
    <row r="414" spans="1:9" ht="27" customHeight="1">
      <c r="A414" s="199"/>
      <c r="B414" s="209"/>
      <c r="C414" s="201"/>
      <c r="D414" s="201"/>
      <c r="E414" s="86">
        <v>2015</v>
      </c>
      <c r="F414" s="158">
        <v>68</v>
      </c>
      <c r="G414" s="86">
        <v>61</v>
      </c>
      <c r="H414" s="86"/>
      <c r="I414" s="87" t="s">
        <v>257</v>
      </c>
    </row>
    <row r="415" spans="1:9" ht="26.25" customHeight="1">
      <c r="A415" s="199"/>
      <c r="B415" s="209"/>
      <c r="C415" s="201"/>
      <c r="D415" s="201"/>
      <c r="E415" s="60">
        <v>2016</v>
      </c>
      <c r="F415" s="19">
        <v>68.5</v>
      </c>
      <c r="G415" s="60"/>
      <c r="H415" s="60"/>
      <c r="I415" s="27"/>
    </row>
    <row r="416" spans="1:9" ht="27" customHeight="1">
      <c r="A416" s="199"/>
      <c r="B416" s="209"/>
      <c r="C416" s="201"/>
      <c r="D416" s="201"/>
      <c r="E416" s="60">
        <v>2017</v>
      </c>
      <c r="F416" s="19">
        <f>F415+1.5</f>
        <v>70</v>
      </c>
      <c r="G416" s="60"/>
      <c r="H416" s="60"/>
      <c r="I416" s="27"/>
    </row>
    <row r="417" spans="1:9" ht="25.5" customHeight="1">
      <c r="A417" s="199"/>
      <c r="B417" s="209"/>
      <c r="C417" s="201"/>
      <c r="D417" s="201"/>
      <c r="E417" s="60">
        <v>2018</v>
      </c>
      <c r="F417" s="19">
        <f>F416+1.5</f>
        <v>71.5</v>
      </c>
      <c r="G417" s="60"/>
      <c r="H417" s="60"/>
      <c r="I417" s="27"/>
    </row>
    <row r="418" spans="1:9" ht="27.75" customHeight="1">
      <c r="A418" s="199"/>
      <c r="B418" s="209"/>
      <c r="C418" s="201"/>
      <c r="D418" s="201"/>
      <c r="E418" s="60">
        <v>2019</v>
      </c>
      <c r="F418" s="19">
        <f>F417+1.2</f>
        <v>72.7</v>
      </c>
      <c r="G418" s="60"/>
      <c r="H418" s="60"/>
      <c r="I418" s="27"/>
    </row>
    <row r="419" spans="1:9" ht="27" customHeight="1" thickBot="1">
      <c r="A419" s="199"/>
      <c r="B419" s="210"/>
      <c r="C419" s="206"/>
      <c r="D419" s="206"/>
      <c r="E419" s="58">
        <v>2020</v>
      </c>
      <c r="F419" s="58" t="s">
        <v>37</v>
      </c>
      <c r="G419" s="58"/>
      <c r="H419" s="58"/>
      <c r="I419" s="39"/>
    </row>
    <row r="420" spans="1:9" ht="20.25" customHeight="1">
      <c r="A420" s="202" t="s">
        <v>167</v>
      </c>
      <c r="B420" s="203"/>
      <c r="C420" s="203"/>
      <c r="D420" s="203"/>
      <c r="E420" s="203"/>
      <c r="F420" s="203"/>
      <c r="G420" s="203"/>
      <c r="H420" s="203"/>
      <c r="I420" s="204"/>
    </row>
    <row r="421" spans="1:9" ht="22.5" customHeight="1" thickBot="1">
      <c r="A421" s="221" t="s">
        <v>168</v>
      </c>
      <c r="B421" s="222"/>
      <c r="C421" s="222"/>
      <c r="D421" s="222"/>
      <c r="E421" s="222"/>
      <c r="F421" s="222"/>
      <c r="G421" s="222"/>
      <c r="H421" s="222"/>
      <c r="I421" s="223"/>
    </row>
    <row r="422" spans="1:9" ht="36" customHeight="1">
      <c r="A422" s="217" t="s">
        <v>72</v>
      </c>
      <c r="B422" s="218"/>
      <c r="C422" s="218"/>
      <c r="D422" s="218"/>
      <c r="E422" s="218"/>
      <c r="F422" s="218"/>
      <c r="G422" s="218"/>
      <c r="H422" s="218"/>
      <c r="I422" s="219"/>
    </row>
    <row r="423" spans="1:9" ht="27" customHeight="1">
      <c r="A423" s="198">
        <v>30</v>
      </c>
      <c r="B423" s="228" t="s">
        <v>38</v>
      </c>
      <c r="C423" s="205" t="s">
        <v>7</v>
      </c>
      <c r="D423" s="205" t="s">
        <v>169</v>
      </c>
      <c r="E423" s="5">
        <v>2011</v>
      </c>
      <c r="F423" s="11"/>
      <c r="G423" s="23"/>
      <c r="H423" s="18"/>
      <c r="I423" s="299" t="s">
        <v>153</v>
      </c>
    </row>
    <row r="424" spans="1:9" ht="29.25" customHeight="1">
      <c r="A424" s="199"/>
      <c r="B424" s="228"/>
      <c r="C424" s="205"/>
      <c r="D424" s="205"/>
      <c r="E424" s="5">
        <v>2012</v>
      </c>
      <c r="F424" s="11"/>
      <c r="G424" s="23"/>
      <c r="H424" s="18"/>
      <c r="I424" s="300"/>
    </row>
    <row r="425" spans="1:9" ht="30.75" customHeight="1">
      <c r="A425" s="199"/>
      <c r="B425" s="228"/>
      <c r="C425" s="205"/>
      <c r="D425" s="205"/>
      <c r="E425" s="5">
        <v>2013</v>
      </c>
      <c r="F425" s="11"/>
      <c r="G425" s="23"/>
      <c r="H425" s="18"/>
      <c r="I425" s="300"/>
    </row>
    <row r="426" spans="1:9" ht="27.75" customHeight="1">
      <c r="A426" s="199"/>
      <c r="B426" s="228"/>
      <c r="C426" s="205"/>
      <c r="D426" s="205"/>
      <c r="E426" s="5">
        <v>2014</v>
      </c>
      <c r="F426" s="11"/>
      <c r="G426" s="5"/>
      <c r="H426" s="5"/>
      <c r="I426" s="300"/>
    </row>
    <row r="427" spans="1:9" ht="29.25" customHeight="1">
      <c r="A427" s="199"/>
      <c r="B427" s="228"/>
      <c r="C427" s="205"/>
      <c r="D427" s="205"/>
      <c r="E427" s="5">
        <v>2015</v>
      </c>
      <c r="F427" s="11"/>
      <c r="G427" s="5"/>
      <c r="H427" s="5"/>
      <c r="I427" s="300"/>
    </row>
    <row r="428" spans="1:9" ht="27" customHeight="1">
      <c r="A428" s="199"/>
      <c r="B428" s="228"/>
      <c r="C428" s="205"/>
      <c r="D428" s="205"/>
      <c r="E428" s="5">
        <v>2016</v>
      </c>
      <c r="F428" s="11"/>
      <c r="G428" s="5"/>
      <c r="H428" s="5"/>
      <c r="I428" s="301"/>
    </row>
    <row r="429" spans="1:9" ht="27.75" customHeight="1">
      <c r="A429" s="199"/>
      <c r="B429" s="228"/>
      <c r="C429" s="205"/>
      <c r="D429" s="205"/>
      <c r="E429" s="5">
        <v>2017</v>
      </c>
      <c r="F429" s="5">
        <v>30</v>
      </c>
      <c r="G429" s="5"/>
      <c r="H429" s="5"/>
      <c r="I429" s="34"/>
    </row>
    <row r="430" spans="1:9" ht="27.75" customHeight="1">
      <c r="A430" s="200"/>
      <c r="B430" s="228"/>
      <c r="C430" s="205"/>
      <c r="D430" s="205"/>
      <c r="E430" s="5">
        <v>2018</v>
      </c>
      <c r="F430" s="11"/>
      <c r="G430" s="5"/>
      <c r="H430" s="5"/>
      <c r="I430" s="34" t="s">
        <v>153</v>
      </c>
    </row>
    <row r="431" spans="1:9" ht="38.25" customHeight="1">
      <c r="A431" s="184" t="s">
        <v>96</v>
      </c>
      <c r="B431" s="185"/>
      <c r="C431" s="185"/>
      <c r="D431" s="185"/>
      <c r="E431" s="185"/>
      <c r="F431" s="185"/>
      <c r="G431" s="185"/>
      <c r="H431" s="185"/>
      <c r="I431" s="186"/>
    </row>
    <row r="432" spans="1:9" ht="32.25" customHeight="1">
      <c r="A432" s="198">
        <v>31</v>
      </c>
      <c r="B432" s="209" t="s">
        <v>39</v>
      </c>
      <c r="C432" s="201" t="s">
        <v>7</v>
      </c>
      <c r="D432" s="201" t="s">
        <v>225</v>
      </c>
      <c r="E432" s="5">
        <v>2011</v>
      </c>
      <c r="F432" s="11"/>
      <c r="G432" s="23"/>
      <c r="H432" s="18"/>
      <c r="I432" s="299" t="s">
        <v>153</v>
      </c>
    </row>
    <row r="433" spans="1:9" ht="30.75" customHeight="1">
      <c r="A433" s="199"/>
      <c r="B433" s="209"/>
      <c r="C433" s="201"/>
      <c r="D433" s="201"/>
      <c r="E433" s="5">
        <v>2012</v>
      </c>
      <c r="F433" s="11"/>
      <c r="G433" s="23"/>
      <c r="H433" s="18"/>
      <c r="I433" s="300"/>
    </row>
    <row r="434" spans="1:9" ht="31.5" customHeight="1">
      <c r="A434" s="199"/>
      <c r="B434" s="209"/>
      <c r="C434" s="201"/>
      <c r="D434" s="201"/>
      <c r="E434" s="5">
        <v>2013</v>
      </c>
      <c r="F434" s="11"/>
      <c r="G434" s="23"/>
      <c r="H434" s="18"/>
      <c r="I434" s="300"/>
    </row>
    <row r="435" spans="1:9" ht="28.5" customHeight="1">
      <c r="A435" s="199"/>
      <c r="B435" s="209"/>
      <c r="C435" s="201"/>
      <c r="D435" s="201"/>
      <c r="E435" s="5">
        <v>2014</v>
      </c>
      <c r="F435" s="11"/>
      <c r="G435" s="5"/>
      <c r="H435" s="5"/>
      <c r="I435" s="300"/>
    </row>
    <row r="436" spans="1:9" ht="27.75" customHeight="1">
      <c r="A436" s="199"/>
      <c r="B436" s="209"/>
      <c r="C436" s="201"/>
      <c r="D436" s="201"/>
      <c r="E436" s="5">
        <v>2015</v>
      </c>
      <c r="F436" s="11"/>
      <c r="G436" s="5"/>
      <c r="H436" s="5"/>
      <c r="I436" s="300"/>
    </row>
    <row r="437" spans="1:9" ht="30" customHeight="1">
      <c r="A437" s="199"/>
      <c r="B437" s="209"/>
      <c r="C437" s="201"/>
      <c r="D437" s="201"/>
      <c r="E437" s="5">
        <v>2016</v>
      </c>
      <c r="F437" s="11"/>
      <c r="G437" s="5"/>
      <c r="H437" s="5"/>
      <c r="I437" s="300"/>
    </row>
    <row r="438" spans="1:9" ht="27.75" customHeight="1">
      <c r="A438" s="199"/>
      <c r="B438" s="209"/>
      <c r="C438" s="201"/>
      <c r="D438" s="201"/>
      <c r="E438" s="5">
        <v>2017</v>
      </c>
      <c r="F438" s="11"/>
      <c r="G438" s="5"/>
      <c r="H438" s="5"/>
      <c r="I438" s="300"/>
    </row>
    <row r="439" spans="1:9" ht="30.75" customHeight="1">
      <c r="A439" s="199"/>
      <c r="B439" s="209"/>
      <c r="C439" s="201"/>
      <c r="D439" s="201"/>
      <c r="E439" s="5">
        <v>2018</v>
      </c>
      <c r="F439" s="11"/>
      <c r="G439" s="5"/>
      <c r="H439" s="5"/>
      <c r="I439" s="300"/>
    </row>
    <row r="440" spans="1:9" ht="31.5" customHeight="1">
      <c r="A440" s="199"/>
      <c r="B440" s="209"/>
      <c r="C440" s="201"/>
      <c r="D440" s="201"/>
      <c r="E440" s="5">
        <v>2019</v>
      </c>
      <c r="F440" s="11"/>
      <c r="G440" s="5"/>
      <c r="H440" s="5"/>
      <c r="I440" s="301"/>
    </row>
    <row r="441" spans="1:9" ht="33.75" customHeight="1" thickBot="1">
      <c r="A441" s="199"/>
      <c r="B441" s="210"/>
      <c r="C441" s="206"/>
      <c r="D441" s="206"/>
      <c r="E441" s="58">
        <v>2020</v>
      </c>
      <c r="F441" s="58">
        <v>60</v>
      </c>
      <c r="G441" s="58"/>
      <c r="H441" s="58"/>
      <c r="I441" s="39"/>
    </row>
    <row r="442" spans="1:9" ht="20.25" customHeight="1">
      <c r="A442" s="202" t="s">
        <v>173</v>
      </c>
      <c r="B442" s="203"/>
      <c r="C442" s="203"/>
      <c r="D442" s="203"/>
      <c r="E442" s="203"/>
      <c r="F442" s="203"/>
      <c r="G442" s="203"/>
      <c r="H442" s="203"/>
      <c r="I442" s="204"/>
    </row>
    <row r="443" spans="1:9" ht="20.25" customHeight="1" thickBot="1">
      <c r="A443" s="221" t="s">
        <v>174</v>
      </c>
      <c r="B443" s="222"/>
      <c r="C443" s="222"/>
      <c r="D443" s="222"/>
      <c r="E443" s="222"/>
      <c r="F443" s="222"/>
      <c r="G443" s="222"/>
      <c r="H443" s="222"/>
      <c r="I443" s="223"/>
    </row>
    <row r="444" spans="1:9" ht="20.25" customHeight="1">
      <c r="A444" s="217" t="s">
        <v>151</v>
      </c>
      <c r="B444" s="218"/>
      <c r="C444" s="218"/>
      <c r="D444" s="218"/>
      <c r="E444" s="218"/>
      <c r="F444" s="218"/>
      <c r="G444" s="218"/>
      <c r="H444" s="218"/>
      <c r="I444" s="219"/>
    </row>
    <row r="445" spans="1:9" ht="28.5" customHeight="1">
      <c r="A445" s="198">
        <v>32</v>
      </c>
      <c r="B445" s="209" t="s">
        <v>73</v>
      </c>
      <c r="C445" s="201" t="s">
        <v>7</v>
      </c>
      <c r="D445" s="201" t="s">
        <v>172</v>
      </c>
      <c r="E445" s="5">
        <v>2011</v>
      </c>
      <c r="F445" s="11"/>
      <c r="G445" s="24">
        <v>42.9</v>
      </c>
      <c r="H445" s="24" t="s">
        <v>94</v>
      </c>
      <c r="I445" s="302" t="s">
        <v>154</v>
      </c>
    </row>
    <row r="446" spans="1:9" ht="29.25" customHeight="1">
      <c r="A446" s="199"/>
      <c r="B446" s="209"/>
      <c r="C446" s="201"/>
      <c r="D446" s="201"/>
      <c r="E446" s="5">
        <v>2012</v>
      </c>
      <c r="F446" s="11"/>
      <c r="G446" s="24">
        <v>47.1</v>
      </c>
      <c r="H446" s="24" t="s">
        <v>94</v>
      </c>
      <c r="I446" s="303"/>
    </row>
    <row r="447" spans="1:9" ht="372" customHeight="1">
      <c r="A447" s="199"/>
      <c r="B447" s="209"/>
      <c r="C447" s="201"/>
      <c r="D447" s="201"/>
      <c r="E447" s="5">
        <v>2013</v>
      </c>
      <c r="F447" s="11"/>
      <c r="G447" s="23"/>
      <c r="H447" s="18"/>
      <c r="I447" s="62" t="s">
        <v>142</v>
      </c>
    </row>
    <row r="448" spans="1:9" ht="32.25" customHeight="1">
      <c r="A448" s="199"/>
      <c r="B448" s="209"/>
      <c r="C448" s="201"/>
      <c r="D448" s="201"/>
      <c r="E448" s="5">
        <v>2014</v>
      </c>
      <c r="F448" s="11"/>
      <c r="G448" s="5">
        <v>38.6</v>
      </c>
      <c r="H448" s="5"/>
      <c r="I448" s="304" t="s">
        <v>153</v>
      </c>
    </row>
    <row r="449" spans="1:9" ht="30.75" customHeight="1">
      <c r="A449" s="199"/>
      <c r="B449" s="209"/>
      <c r="C449" s="201"/>
      <c r="D449" s="201"/>
      <c r="E449" s="5">
        <v>2015</v>
      </c>
      <c r="F449" s="11"/>
      <c r="G449" s="5">
        <v>45.9</v>
      </c>
      <c r="H449" s="5"/>
      <c r="I449" s="305"/>
    </row>
    <row r="450" spans="1:9" ht="30" customHeight="1">
      <c r="A450" s="199"/>
      <c r="B450" s="209"/>
      <c r="C450" s="201"/>
      <c r="D450" s="201"/>
      <c r="E450" s="5">
        <v>2016</v>
      </c>
      <c r="F450" s="11"/>
      <c r="G450" s="5"/>
      <c r="H450" s="5"/>
      <c r="I450" s="305"/>
    </row>
    <row r="451" spans="1:9" ht="30.75" customHeight="1">
      <c r="A451" s="199"/>
      <c r="B451" s="209"/>
      <c r="C451" s="201"/>
      <c r="D451" s="201"/>
      <c r="E451" s="5">
        <v>2017</v>
      </c>
      <c r="F451" s="11"/>
      <c r="G451" s="5"/>
      <c r="H451" s="5"/>
      <c r="I451" s="306"/>
    </row>
    <row r="452" spans="1:9" ht="31.5" customHeight="1">
      <c r="A452" s="200"/>
      <c r="B452" s="209"/>
      <c r="C452" s="201"/>
      <c r="D452" s="201"/>
      <c r="E452" s="60">
        <v>2018</v>
      </c>
      <c r="F452" s="60">
        <v>90</v>
      </c>
      <c r="G452" s="60"/>
      <c r="H452" s="60"/>
      <c r="I452" s="27"/>
    </row>
    <row r="453" spans="1:9" ht="40.5" customHeight="1">
      <c r="A453" s="184" t="s">
        <v>74</v>
      </c>
      <c r="B453" s="185"/>
      <c r="C453" s="185"/>
      <c r="D453" s="185"/>
      <c r="E453" s="185"/>
      <c r="F453" s="185"/>
      <c r="G453" s="185"/>
      <c r="H453" s="185"/>
      <c r="I453" s="186"/>
    </row>
    <row r="454" spans="1:9" ht="30" customHeight="1">
      <c r="A454" s="198">
        <v>33</v>
      </c>
      <c r="B454" s="209" t="s">
        <v>40</v>
      </c>
      <c r="C454" s="201" t="s">
        <v>7</v>
      </c>
      <c r="D454" s="201" t="s">
        <v>172</v>
      </c>
      <c r="E454" s="60">
        <v>2011</v>
      </c>
      <c r="F454" s="9"/>
      <c r="G454" s="22"/>
      <c r="H454" s="56"/>
      <c r="I454" s="241" t="s">
        <v>153</v>
      </c>
    </row>
    <row r="455" spans="1:9" ht="34.5" customHeight="1">
      <c r="A455" s="199"/>
      <c r="B455" s="209"/>
      <c r="C455" s="201"/>
      <c r="D455" s="201"/>
      <c r="E455" s="60">
        <v>2012</v>
      </c>
      <c r="F455" s="9"/>
      <c r="G455" s="22"/>
      <c r="H455" s="56"/>
      <c r="I455" s="242"/>
    </row>
    <row r="456" spans="1:9" ht="34.5" customHeight="1">
      <c r="A456" s="199"/>
      <c r="B456" s="209"/>
      <c r="C456" s="201"/>
      <c r="D456" s="201"/>
      <c r="E456" s="60">
        <v>2013</v>
      </c>
      <c r="F456" s="9"/>
      <c r="G456" s="22"/>
      <c r="H456" s="56"/>
      <c r="I456" s="242"/>
    </row>
    <row r="457" spans="1:9" ht="27.75" customHeight="1">
      <c r="A457" s="199"/>
      <c r="B457" s="209"/>
      <c r="C457" s="201"/>
      <c r="D457" s="201"/>
      <c r="E457" s="60">
        <v>2014</v>
      </c>
      <c r="F457" s="9"/>
      <c r="G457" s="60"/>
      <c r="H457" s="60"/>
      <c r="I457" s="242"/>
    </row>
    <row r="458" spans="1:9" ht="30" customHeight="1">
      <c r="A458" s="199"/>
      <c r="B458" s="209"/>
      <c r="C458" s="201"/>
      <c r="D458" s="201"/>
      <c r="E458" s="86">
        <v>2015</v>
      </c>
      <c r="F458" s="86"/>
      <c r="G458" s="86"/>
      <c r="H458" s="86"/>
      <c r="I458" s="280"/>
    </row>
    <row r="459" spans="1:9" ht="30" customHeight="1">
      <c r="A459" s="199"/>
      <c r="B459" s="209"/>
      <c r="C459" s="201"/>
      <c r="D459" s="201"/>
      <c r="E459" s="60">
        <v>2016</v>
      </c>
      <c r="F459" s="56">
        <v>90</v>
      </c>
      <c r="G459" s="60"/>
      <c r="H459" s="60"/>
      <c r="I459" s="27"/>
    </row>
    <row r="460" spans="1:9" ht="30" customHeight="1">
      <c r="A460" s="199"/>
      <c r="B460" s="209"/>
      <c r="C460" s="201"/>
      <c r="D460" s="201"/>
      <c r="E460" s="60">
        <v>2017</v>
      </c>
      <c r="F460" s="56">
        <v>90</v>
      </c>
      <c r="G460" s="60"/>
      <c r="H460" s="60"/>
      <c r="I460" s="27"/>
    </row>
    <row r="461" spans="1:9" ht="30" customHeight="1">
      <c r="A461" s="200"/>
      <c r="B461" s="209"/>
      <c r="C461" s="201"/>
      <c r="D461" s="201"/>
      <c r="E461" s="60">
        <v>2018</v>
      </c>
      <c r="F461" s="56">
        <v>90</v>
      </c>
      <c r="G461" s="60"/>
      <c r="H461" s="60"/>
      <c r="I461" s="27"/>
    </row>
    <row r="462" spans="1:9" ht="22.5" customHeight="1">
      <c r="A462" s="184" t="s">
        <v>175</v>
      </c>
      <c r="B462" s="185"/>
      <c r="C462" s="185"/>
      <c r="D462" s="185"/>
      <c r="E462" s="185"/>
      <c r="F462" s="185"/>
      <c r="G462" s="185"/>
      <c r="H462" s="185"/>
      <c r="I462" s="186"/>
    </row>
    <row r="463" spans="1:9" ht="31.5" customHeight="1">
      <c r="A463" s="198">
        <v>34</v>
      </c>
      <c r="B463" s="209" t="s">
        <v>41</v>
      </c>
      <c r="C463" s="201" t="s">
        <v>42</v>
      </c>
      <c r="D463" s="201" t="s">
        <v>172</v>
      </c>
      <c r="E463" s="60">
        <v>2011</v>
      </c>
      <c r="F463" s="9"/>
      <c r="G463" s="22"/>
      <c r="H463" s="56"/>
      <c r="I463" s="241" t="s">
        <v>153</v>
      </c>
    </row>
    <row r="464" spans="1:9" ht="33" customHeight="1">
      <c r="A464" s="199"/>
      <c r="B464" s="209"/>
      <c r="C464" s="201"/>
      <c r="D464" s="201"/>
      <c r="E464" s="60">
        <v>2012</v>
      </c>
      <c r="F464" s="9"/>
      <c r="G464" s="22"/>
      <c r="H464" s="56"/>
      <c r="I464" s="242"/>
    </row>
    <row r="465" spans="1:9" ht="30" customHeight="1">
      <c r="A465" s="199"/>
      <c r="B465" s="209"/>
      <c r="C465" s="201"/>
      <c r="D465" s="201"/>
      <c r="E465" s="60">
        <v>2013</v>
      </c>
      <c r="F465" s="9"/>
      <c r="G465" s="22"/>
      <c r="H465" s="56"/>
      <c r="I465" s="242"/>
    </row>
    <row r="466" spans="1:9" ht="30" customHeight="1">
      <c r="A466" s="199"/>
      <c r="B466" s="209"/>
      <c r="C466" s="201"/>
      <c r="D466" s="201"/>
      <c r="E466" s="60">
        <v>2014</v>
      </c>
      <c r="F466" s="9"/>
      <c r="G466" s="60"/>
      <c r="H466" s="60"/>
      <c r="I466" s="242"/>
    </row>
    <row r="467" spans="1:9" ht="30.75" customHeight="1">
      <c r="A467" s="199"/>
      <c r="B467" s="209"/>
      <c r="C467" s="201"/>
      <c r="D467" s="201"/>
      <c r="E467" s="86">
        <v>2015</v>
      </c>
      <c r="F467" s="86"/>
      <c r="G467" s="86"/>
      <c r="H467" s="86"/>
      <c r="I467" s="242"/>
    </row>
    <row r="468" spans="1:9" ht="28.5" customHeight="1">
      <c r="A468" s="199"/>
      <c r="B468" s="209"/>
      <c r="C468" s="201"/>
      <c r="D468" s="201"/>
      <c r="E468" s="60">
        <v>2016</v>
      </c>
      <c r="F468" s="9"/>
      <c r="G468" s="60"/>
      <c r="H468" s="60"/>
      <c r="I468" s="242"/>
    </row>
    <row r="469" spans="1:9" ht="25.5" customHeight="1">
      <c r="A469" s="199"/>
      <c r="B469" s="209"/>
      <c r="C469" s="201"/>
      <c r="D469" s="201"/>
      <c r="E469" s="60">
        <v>2017</v>
      </c>
      <c r="F469" s="9"/>
      <c r="G469" s="60"/>
      <c r="H469" s="60"/>
      <c r="I469" s="280"/>
    </row>
    <row r="470" spans="1:9" ht="30" customHeight="1">
      <c r="A470" s="200"/>
      <c r="B470" s="209"/>
      <c r="C470" s="201"/>
      <c r="D470" s="201"/>
      <c r="E470" s="60">
        <v>2018</v>
      </c>
      <c r="F470" s="60">
        <v>70</v>
      </c>
      <c r="G470" s="60"/>
      <c r="H470" s="60"/>
      <c r="I470" s="27"/>
    </row>
    <row r="471" spans="1:9" ht="39.75" customHeight="1">
      <c r="A471" s="184" t="s">
        <v>75</v>
      </c>
      <c r="B471" s="185"/>
      <c r="C471" s="185"/>
      <c r="D471" s="185"/>
      <c r="E471" s="185"/>
      <c r="F471" s="185"/>
      <c r="G471" s="185"/>
      <c r="H471" s="185"/>
      <c r="I471" s="186"/>
    </row>
    <row r="472" spans="1:9" ht="30" customHeight="1">
      <c r="A472" s="198">
        <v>35</v>
      </c>
      <c r="B472" s="209" t="s">
        <v>43</v>
      </c>
      <c r="C472" s="201" t="s">
        <v>44</v>
      </c>
      <c r="D472" s="201" t="s">
        <v>172</v>
      </c>
      <c r="E472" s="60">
        <v>2011</v>
      </c>
      <c r="F472" s="9"/>
      <c r="G472" s="22"/>
      <c r="H472" s="56"/>
      <c r="I472" s="241" t="s">
        <v>153</v>
      </c>
    </row>
    <row r="473" spans="1:9" ht="30" customHeight="1">
      <c r="A473" s="199"/>
      <c r="B473" s="209"/>
      <c r="C473" s="201"/>
      <c r="D473" s="201"/>
      <c r="E473" s="60">
        <v>2012</v>
      </c>
      <c r="F473" s="9"/>
      <c r="G473" s="22"/>
      <c r="H473" s="56"/>
      <c r="I473" s="242"/>
    </row>
    <row r="474" spans="1:9" ht="27.75" customHeight="1">
      <c r="A474" s="199"/>
      <c r="B474" s="209"/>
      <c r="C474" s="201"/>
      <c r="D474" s="201"/>
      <c r="E474" s="60">
        <v>2013</v>
      </c>
      <c r="F474" s="9"/>
      <c r="G474" s="22"/>
      <c r="H474" s="56"/>
      <c r="I474" s="280"/>
    </row>
    <row r="475" spans="1:9" ht="27" customHeight="1">
      <c r="A475" s="199"/>
      <c r="B475" s="209"/>
      <c r="C475" s="201"/>
      <c r="D475" s="201"/>
      <c r="E475" s="60">
        <v>2014</v>
      </c>
      <c r="F475" s="60">
        <v>15</v>
      </c>
      <c r="G475" s="60"/>
      <c r="H475" s="60"/>
      <c r="I475" s="27"/>
    </row>
    <row r="476" spans="1:9" ht="27" customHeight="1">
      <c r="A476" s="199"/>
      <c r="B476" s="209"/>
      <c r="C476" s="201"/>
      <c r="D476" s="201"/>
      <c r="E476" s="86">
        <v>2015</v>
      </c>
      <c r="F476" s="86">
        <v>15</v>
      </c>
      <c r="G476" s="86"/>
      <c r="H476" s="86"/>
      <c r="I476" s="27"/>
    </row>
    <row r="477" spans="1:9" ht="27" customHeight="1">
      <c r="A477" s="199"/>
      <c r="B477" s="209"/>
      <c r="C477" s="201"/>
      <c r="D477" s="201"/>
      <c r="E477" s="60">
        <v>2016</v>
      </c>
      <c r="F477" s="56">
        <v>15</v>
      </c>
      <c r="G477" s="60"/>
      <c r="H477" s="60"/>
      <c r="I477" s="27"/>
    </row>
    <row r="478" spans="1:9" ht="27" customHeight="1">
      <c r="A478" s="199"/>
      <c r="B478" s="209"/>
      <c r="C478" s="201"/>
      <c r="D478" s="201"/>
      <c r="E478" s="60">
        <v>2017</v>
      </c>
      <c r="F478" s="56">
        <v>15</v>
      </c>
      <c r="G478" s="60"/>
      <c r="H478" s="60"/>
      <c r="I478" s="27"/>
    </row>
    <row r="479" spans="1:9" ht="27" customHeight="1">
      <c r="A479" s="200"/>
      <c r="B479" s="209"/>
      <c r="C479" s="201"/>
      <c r="D479" s="201"/>
      <c r="E479" s="60">
        <v>2018</v>
      </c>
      <c r="F479" s="56">
        <v>15</v>
      </c>
      <c r="G479" s="60"/>
      <c r="H479" s="60"/>
      <c r="I479" s="27"/>
    </row>
    <row r="480" spans="1:9" ht="40.5" customHeight="1">
      <c r="A480" s="184" t="s">
        <v>119</v>
      </c>
      <c r="B480" s="185"/>
      <c r="C480" s="185"/>
      <c r="D480" s="185"/>
      <c r="E480" s="185"/>
      <c r="F480" s="185"/>
      <c r="G480" s="185"/>
      <c r="H480" s="185"/>
      <c r="I480" s="186"/>
    </row>
    <row r="481" spans="1:9" ht="26.25" customHeight="1">
      <c r="A481" s="198">
        <v>36</v>
      </c>
      <c r="B481" s="209" t="s">
        <v>45</v>
      </c>
      <c r="C481" s="201" t="s">
        <v>8</v>
      </c>
      <c r="D481" s="201" t="s">
        <v>171</v>
      </c>
      <c r="E481" s="60">
        <v>2011</v>
      </c>
      <c r="F481" s="9"/>
      <c r="G481" s="22"/>
      <c r="H481" s="56"/>
      <c r="I481" s="241" t="s">
        <v>153</v>
      </c>
    </row>
    <row r="482" spans="1:9" ht="27.75" customHeight="1">
      <c r="A482" s="199"/>
      <c r="B482" s="209"/>
      <c r="C482" s="201"/>
      <c r="D482" s="201"/>
      <c r="E482" s="60">
        <v>2012</v>
      </c>
      <c r="F482" s="9"/>
      <c r="G482" s="22"/>
      <c r="H482" s="56"/>
      <c r="I482" s="242"/>
    </row>
    <row r="483" spans="1:9" ht="27" customHeight="1">
      <c r="A483" s="199"/>
      <c r="B483" s="209"/>
      <c r="C483" s="201"/>
      <c r="D483" s="201"/>
      <c r="E483" s="60">
        <v>2013</v>
      </c>
      <c r="F483" s="9"/>
      <c r="G483" s="22"/>
      <c r="H483" s="56"/>
      <c r="I483" s="280"/>
    </row>
    <row r="484" spans="1:9" ht="30" customHeight="1">
      <c r="A484" s="199"/>
      <c r="B484" s="209"/>
      <c r="C484" s="201"/>
      <c r="D484" s="201"/>
      <c r="E484" s="60">
        <v>2014</v>
      </c>
      <c r="F484" s="60">
        <v>2</v>
      </c>
      <c r="G484" s="60"/>
      <c r="H484" s="60"/>
      <c r="I484" s="27"/>
    </row>
    <row r="485" spans="1:9" ht="30" customHeight="1">
      <c r="A485" s="199"/>
      <c r="B485" s="209"/>
      <c r="C485" s="201"/>
      <c r="D485" s="201"/>
      <c r="E485" s="86">
        <v>2015</v>
      </c>
      <c r="F485" s="86">
        <v>2</v>
      </c>
      <c r="G485" s="86"/>
      <c r="H485" s="86"/>
      <c r="I485" s="27"/>
    </row>
    <row r="486" spans="1:9" ht="30" customHeight="1">
      <c r="A486" s="199"/>
      <c r="B486" s="209"/>
      <c r="C486" s="201"/>
      <c r="D486" s="201"/>
      <c r="E486" s="60">
        <v>2016</v>
      </c>
      <c r="F486" s="56">
        <v>2</v>
      </c>
      <c r="G486" s="60"/>
      <c r="H486" s="60"/>
      <c r="I486" s="27"/>
    </row>
    <row r="487" spans="1:9" ht="30" customHeight="1">
      <c r="A487" s="199"/>
      <c r="B487" s="209"/>
      <c r="C487" s="201"/>
      <c r="D487" s="201"/>
      <c r="E487" s="60">
        <v>2017</v>
      </c>
      <c r="F487" s="56">
        <v>2</v>
      </c>
      <c r="G487" s="60"/>
      <c r="H487" s="60"/>
      <c r="I487" s="27"/>
    </row>
    <row r="488" spans="1:9" ht="30" customHeight="1" thickBot="1">
      <c r="A488" s="199"/>
      <c r="B488" s="210"/>
      <c r="C488" s="206"/>
      <c r="D488" s="206"/>
      <c r="E488" s="58">
        <v>2018</v>
      </c>
      <c r="F488" s="42">
        <v>2</v>
      </c>
      <c r="G488" s="58"/>
      <c r="H488" s="58"/>
      <c r="I488" s="39"/>
    </row>
    <row r="489" spans="1:9" ht="39.75" customHeight="1" thickBot="1">
      <c r="A489" s="214" t="s">
        <v>152</v>
      </c>
      <c r="B489" s="215"/>
      <c r="C489" s="215"/>
      <c r="D489" s="215"/>
      <c r="E489" s="215"/>
      <c r="F489" s="215"/>
      <c r="G489" s="215"/>
      <c r="H489" s="215"/>
      <c r="I489" s="216"/>
    </row>
    <row r="490" spans="1:9" ht="75.75" customHeight="1">
      <c r="A490" s="217" t="s">
        <v>180</v>
      </c>
      <c r="B490" s="218"/>
      <c r="C490" s="218"/>
      <c r="D490" s="218"/>
      <c r="E490" s="218"/>
      <c r="F490" s="218"/>
      <c r="G490" s="218"/>
      <c r="H490" s="218"/>
      <c r="I490" s="219"/>
    </row>
    <row r="491" spans="1:9" ht="190.5" customHeight="1" thickBot="1">
      <c r="A491" s="44">
        <v>37</v>
      </c>
      <c r="B491" s="40" t="s">
        <v>46</v>
      </c>
      <c r="C491" s="35"/>
      <c r="D491" s="36" t="s">
        <v>170</v>
      </c>
      <c r="E491" s="36" t="s">
        <v>47</v>
      </c>
      <c r="F491" s="36"/>
      <c r="G491" s="36"/>
      <c r="H491" s="36"/>
      <c r="I491" s="37"/>
    </row>
    <row r="494" spans="2:5" ht="16.5" customHeight="1">
      <c r="B494" s="6"/>
      <c r="C494" s="6"/>
      <c r="D494" s="6"/>
      <c r="E494" s="3" t="s">
        <v>52</v>
      </c>
    </row>
    <row r="495" spans="2:5" ht="16.5">
      <c r="B495" s="7"/>
      <c r="C495" s="7"/>
      <c r="D495" s="7"/>
      <c r="E495" s="3" t="s">
        <v>53</v>
      </c>
    </row>
  </sheetData>
  <sheetProtection/>
  <mergeCells count="352">
    <mergeCell ref="A195:A207"/>
    <mergeCell ref="F175:G175"/>
    <mergeCell ref="E172:E173"/>
    <mergeCell ref="F173:G173"/>
    <mergeCell ref="A185:I185"/>
    <mergeCell ref="A186:A193"/>
    <mergeCell ref="E174:E175"/>
    <mergeCell ref="D186:D193"/>
    <mergeCell ref="C172:C184"/>
    <mergeCell ref="A432:A441"/>
    <mergeCell ref="A423:A430"/>
    <mergeCell ref="C283:C291"/>
    <mergeCell ref="C186:C193"/>
    <mergeCell ref="E176:E177"/>
    <mergeCell ref="F177:G177"/>
    <mergeCell ref="D195:D207"/>
    <mergeCell ref="E199:E200"/>
    <mergeCell ref="F200:G200"/>
    <mergeCell ref="E197:E198"/>
    <mergeCell ref="A254:A261"/>
    <mergeCell ref="A283:A291"/>
    <mergeCell ref="I481:I483"/>
    <mergeCell ref="I454:I458"/>
    <mergeCell ref="I432:I440"/>
    <mergeCell ref="I423:I428"/>
    <mergeCell ref="I445:I446"/>
    <mergeCell ref="I448:I451"/>
    <mergeCell ref="I463:I469"/>
    <mergeCell ref="A431:I431"/>
    <mergeCell ref="A232:A239"/>
    <mergeCell ref="A240:I240"/>
    <mergeCell ref="A241:A252"/>
    <mergeCell ref="D232:D239"/>
    <mergeCell ref="E247:E248"/>
    <mergeCell ref="F248:G248"/>
    <mergeCell ref="C241:C252"/>
    <mergeCell ref="F244:G244"/>
    <mergeCell ref="I249:I250"/>
    <mergeCell ref="A101:I101"/>
    <mergeCell ref="A102:A114"/>
    <mergeCell ref="A115:I115"/>
    <mergeCell ref="A124:I124"/>
    <mergeCell ref="A125:A137"/>
    <mergeCell ref="E127:E128"/>
    <mergeCell ref="D125:D137"/>
    <mergeCell ref="I129:I130"/>
    <mergeCell ref="F107:G107"/>
    <mergeCell ref="I116:I117"/>
    <mergeCell ref="A163:A170"/>
    <mergeCell ref="C139:C146"/>
    <mergeCell ref="E129:E130"/>
    <mergeCell ref="C125:C137"/>
    <mergeCell ref="F179:G179"/>
    <mergeCell ref="F202:G202"/>
    <mergeCell ref="E125:E126"/>
    <mergeCell ref="F151:G151"/>
    <mergeCell ref="F198:G198"/>
    <mergeCell ref="A194:I194"/>
    <mergeCell ref="D148:D160"/>
    <mergeCell ref="E152:E153"/>
    <mergeCell ref="D163:D170"/>
    <mergeCell ref="B39:B48"/>
    <mergeCell ref="A39:A48"/>
    <mergeCell ref="A51:I51"/>
    <mergeCell ref="A52:A59"/>
    <mergeCell ref="I39:I41"/>
    <mergeCell ref="I52:I54"/>
    <mergeCell ref="A49:I49"/>
    <mergeCell ref="A280:I280"/>
    <mergeCell ref="A282:I282"/>
    <mergeCell ref="E85:E86"/>
    <mergeCell ref="B148:B160"/>
    <mergeCell ref="B172:B184"/>
    <mergeCell ref="F128:G128"/>
    <mergeCell ref="F130:G130"/>
    <mergeCell ref="F126:G126"/>
    <mergeCell ref="B186:B193"/>
    <mergeCell ref="B125:B137"/>
    <mergeCell ref="D28:D37"/>
    <mergeCell ref="D39:D48"/>
    <mergeCell ref="D52:D59"/>
    <mergeCell ref="D61:D68"/>
    <mergeCell ref="D70:D77"/>
    <mergeCell ref="D79:D91"/>
    <mergeCell ref="A50:I50"/>
    <mergeCell ref="F80:G80"/>
    <mergeCell ref="C70:C77"/>
    <mergeCell ref="B70:B77"/>
    <mergeCell ref="A78:I78"/>
    <mergeCell ref="A92:I92"/>
    <mergeCell ref="E87:E88"/>
    <mergeCell ref="B61:B68"/>
    <mergeCell ref="A69:I69"/>
    <mergeCell ref="C61:C68"/>
    <mergeCell ref="C52:C59"/>
    <mergeCell ref="A61:A68"/>
    <mergeCell ref="B52:B59"/>
    <mergeCell ref="A462:I462"/>
    <mergeCell ref="A445:A452"/>
    <mergeCell ref="C410:C419"/>
    <mergeCell ref="C432:C441"/>
    <mergeCell ref="F109:G109"/>
    <mergeCell ref="B93:B100"/>
    <mergeCell ref="C93:C100"/>
    <mergeCell ref="D93:D100"/>
    <mergeCell ref="E104:E105"/>
    <mergeCell ref="E106:E107"/>
    <mergeCell ref="A463:A470"/>
    <mergeCell ref="A471:I471"/>
    <mergeCell ref="I472:I474"/>
    <mergeCell ref="D463:D470"/>
    <mergeCell ref="A60:I60"/>
    <mergeCell ref="B79:B91"/>
    <mergeCell ref="F84:G84"/>
    <mergeCell ref="F82:G82"/>
    <mergeCell ref="E79:E80"/>
    <mergeCell ref="A444:I444"/>
    <mergeCell ref="C481:C488"/>
    <mergeCell ref="B454:B461"/>
    <mergeCell ref="D472:D479"/>
    <mergeCell ref="D481:D488"/>
    <mergeCell ref="B445:B452"/>
    <mergeCell ref="B463:B470"/>
    <mergeCell ref="C445:C452"/>
    <mergeCell ref="C463:C470"/>
    <mergeCell ref="B472:B479"/>
    <mergeCell ref="C472:C479"/>
    <mergeCell ref="A481:A488"/>
    <mergeCell ref="D392:D399"/>
    <mergeCell ref="D410:D419"/>
    <mergeCell ref="B432:B441"/>
    <mergeCell ref="D283:D291"/>
    <mergeCell ref="D293:D301"/>
    <mergeCell ref="A303:A311"/>
    <mergeCell ref="A333:A340"/>
    <mergeCell ref="A341:I341"/>
    <mergeCell ref="B481:B488"/>
    <mergeCell ref="A2:A3"/>
    <mergeCell ref="A28:A37"/>
    <mergeCell ref="B7:B17"/>
    <mergeCell ref="B28:B37"/>
    <mergeCell ref="D2:D3"/>
    <mergeCell ref="C39:C48"/>
    <mergeCell ref="B19:B26"/>
    <mergeCell ref="C19:C26"/>
    <mergeCell ref="C28:C37"/>
    <mergeCell ref="A38:I38"/>
    <mergeCell ref="A1:I1"/>
    <mergeCell ref="A4:I4"/>
    <mergeCell ref="A6:I6"/>
    <mergeCell ref="A7:A17"/>
    <mergeCell ref="A18:I18"/>
    <mergeCell ref="F2:G2"/>
    <mergeCell ref="I7:I9"/>
    <mergeCell ref="C7:C17"/>
    <mergeCell ref="I2:I3"/>
    <mergeCell ref="H2:H3"/>
    <mergeCell ref="F103:G103"/>
    <mergeCell ref="F111:G111"/>
    <mergeCell ref="E81:E82"/>
    <mergeCell ref="E83:E84"/>
    <mergeCell ref="F86:G86"/>
    <mergeCell ref="A70:A77"/>
    <mergeCell ref="F88:G88"/>
    <mergeCell ref="A93:A100"/>
    <mergeCell ref="C79:C91"/>
    <mergeCell ref="A79:A91"/>
    <mergeCell ref="I19:I21"/>
    <mergeCell ref="I28:I30"/>
    <mergeCell ref="A5:I5"/>
    <mergeCell ref="B2:B3"/>
    <mergeCell ref="C2:C3"/>
    <mergeCell ref="E2:E3"/>
    <mergeCell ref="A19:A26"/>
    <mergeCell ref="A27:I27"/>
    <mergeCell ref="D7:D17"/>
    <mergeCell ref="D19:D26"/>
    <mergeCell ref="A116:A123"/>
    <mergeCell ref="C116:C123"/>
    <mergeCell ref="B116:B123"/>
    <mergeCell ref="E108:E109"/>
    <mergeCell ref="C102:C114"/>
    <mergeCell ref="E110:E111"/>
    <mergeCell ref="D116:D123"/>
    <mergeCell ref="D102:D114"/>
    <mergeCell ref="B102:B114"/>
    <mergeCell ref="E102:E103"/>
    <mergeCell ref="A171:I171"/>
    <mergeCell ref="B163:B170"/>
    <mergeCell ref="F153:G153"/>
    <mergeCell ref="C163:C170"/>
    <mergeCell ref="C148:C160"/>
    <mergeCell ref="A172:A184"/>
    <mergeCell ref="F149:G149"/>
    <mergeCell ref="E156:E157"/>
    <mergeCell ref="D172:D184"/>
    <mergeCell ref="E154:E155"/>
    <mergeCell ref="A138:I138"/>
    <mergeCell ref="A139:A146"/>
    <mergeCell ref="A147:I147"/>
    <mergeCell ref="A148:A160"/>
    <mergeCell ref="A161:I161"/>
    <mergeCell ref="A162:I162"/>
    <mergeCell ref="E148:E149"/>
    <mergeCell ref="D139:D146"/>
    <mergeCell ref="B139:B146"/>
    <mergeCell ref="E150:E151"/>
    <mergeCell ref="A209:A216"/>
    <mergeCell ref="A217:I217"/>
    <mergeCell ref="A218:A230"/>
    <mergeCell ref="F223:G223"/>
    <mergeCell ref="E220:E221"/>
    <mergeCell ref="C218:C230"/>
    <mergeCell ref="B218:B230"/>
    <mergeCell ref="E222:E223"/>
    <mergeCell ref="E224:E225"/>
    <mergeCell ref="I224:I225"/>
    <mergeCell ref="C209:C216"/>
    <mergeCell ref="F196:G196"/>
    <mergeCell ref="B209:B216"/>
    <mergeCell ref="D218:D230"/>
    <mergeCell ref="D209:D216"/>
    <mergeCell ref="E245:E246"/>
    <mergeCell ref="B241:B252"/>
    <mergeCell ref="C195:C207"/>
    <mergeCell ref="B195:B207"/>
    <mergeCell ref="E195:E196"/>
    <mergeCell ref="E218:E219"/>
    <mergeCell ref="F219:G219"/>
    <mergeCell ref="A265:A270"/>
    <mergeCell ref="A253:I253"/>
    <mergeCell ref="D265:D270"/>
    <mergeCell ref="B232:B239"/>
    <mergeCell ref="A263:I263"/>
    <mergeCell ref="D241:D252"/>
    <mergeCell ref="B254:B261"/>
    <mergeCell ref="C254:C261"/>
    <mergeCell ref="F221:G221"/>
    <mergeCell ref="B293:B301"/>
    <mergeCell ref="F242:G242"/>
    <mergeCell ref="A264:I264"/>
    <mergeCell ref="B265:B270"/>
    <mergeCell ref="C232:C239"/>
    <mergeCell ref="D272:D279"/>
    <mergeCell ref="B283:B291"/>
    <mergeCell ref="A272:A279"/>
    <mergeCell ref="A292:I292"/>
    <mergeCell ref="D254:D261"/>
    <mergeCell ref="E241:E242"/>
    <mergeCell ref="C265:C270"/>
    <mergeCell ref="F246:G246"/>
    <mergeCell ref="E243:E244"/>
    <mergeCell ref="B303:B311"/>
    <mergeCell ref="C272:C279"/>
    <mergeCell ref="B272:B279"/>
    <mergeCell ref="A271:I271"/>
    <mergeCell ref="I259:I261"/>
    <mergeCell ref="B342:B349"/>
    <mergeCell ref="C342:C349"/>
    <mergeCell ref="D342:D349"/>
    <mergeCell ref="A312:I312"/>
    <mergeCell ref="A313:A321"/>
    <mergeCell ref="B333:B340"/>
    <mergeCell ref="B313:B321"/>
    <mergeCell ref="A322:I322"/>
    <mergeCell ref="A323:A331"/>
    <mergeCell ref="A420:I420"/>
    <mergeCell ref="A422:I422"/>
    <mergeCell ref="D371:D378"/>
    <mergeCell ref="A410:A419"/>
    <mergeCell ref="A342:A349"/>
    <mergeCell ref="B380:B388"/>
    <mergeCell ref="D380:D388"/>
    <mergeCell ref="I380:I382"/>
    <mergeCell ref="A350:I350"/>
    <mergeCell ref="A392:A399"/>
    <mergeCell ref="B423:B430"/>
    <mergeCell ref="C423:C430"/>
    <mergeCell ref="A360:A367"/>
    <mergeCell ref="A368:I368"/>
    <mergeCell ref="B360:B367"/>
    <mergeCell ref="A400:I400"/>
    <mergeCell ref="A401:A408"/>
    <mergeCell ref="B401:B408"/>
    <mergeCell ref="C401:C408"/>
    <mergeCell ref="C392:C399"/>
    <mergeCell ref="C371:C378"/>
    <mergeCell ref="C380:C388"/>
    <mergeCell ref="B371:B378"/>
    <mergeCell ref="B392:B399"/>
    <mergeCell ref="A390:I390"/>
    <mergeCell ref="A391:I391"/>
    <mergeCell ref="A369:I369"/>
    <mergeCell ref="D333:D340"/>
    <mergeCell ref="D351:D358"/>
    <mergeCell ref="D360:D367"/>
    <mergeCell ref="C333:C340"/>
    <mergeCell ref="A359:I359"/>
    <mergeCell ref="C351:C358"/>
    <mergeCell ref="A351:A358"/>
    <mergeCell ref="B351:B358"/>
    <mergeCell ref="C360:C367"/>
    <mergeCell ref="A489:I489"/>
    <mergeCell ref="A490:I490"/>
    <mergeCell ref="A370:I370"/>
    <mergeCell ref="A371:A378"/>
    <mergeCell ref="A379:I379"/>
    <mergeCell ref="A380:A388"/>
    <mergeCell ref="A389:I389"/>
    <mergeCell ref="A421:I421"/>
    <mergeCell ref="D454:D461"/>
    <mergeCell ref="A443:I443"/>
    <mergeCell ref="A281:I281"/>
    <mergeCell ref="C323:C331"/>
    <mergeCell ref="B323:B331"/>
    <mergeCell ref="D323:D331"/>
    <mergeCell ref="C303:C311"/>
    <mergeCell ref="C313:C321"/>
    <mergeCell ref="D313:D321"/>
    <mergeCell ref="D303:D311"/>
    <mergeCell ref="C293:C301"/>
    <mergeCell ref="A293:A301"/>
    <mergeCell ref="A442:I442"/>
    <mergeCell ref="D423:D430"/>
    <mergeCell ref="A453:I453"/>
    <mergeCell ref="A454:A461"/>
    <mergeCell ref="F134:G134"/>
    <mergeCell ref="D432:D441"/>
    <mergeCell ref="D401:D408"/>
    <mergeCell ref="D445:D452"/>
    <mergeCell ref="A409:I409"/>
    <mergeCell ref="B410:B419"/>
    <mergeCell ref="F132:G132"/>
    <mergeCell ref="E131:E132"/>
    <mergeCell ref="F105:G105"/>
    <mergeCell ref="A480:I480"/>
    <mergeCell ref="A332:I332"/>
    <mergeCell ref="A302:I302"/>
    <mergeCell ref="A262:I262"/>
    <mergeCell ref="A231:I231"/>
    <mergeCell ref="A472:A479"/>
    <mergeCell ref="C454:C461"/>
    <mergeCell ref="E133:E134"/>
    <mergeCell ref="F157:G157"/>
    <mergeCell ref="F181:G181"/>
    <mergeCell ref="F204:G204"/>
    <mergeCell ref="F227:G227"/>
    <mergeCell ref="F250:G250"/>
    <mergeCell ref="F225:G225"/>
    <mergeCell ref="A208:I208"/>
    <mergeCell ref="F155:G155"/>
    <mergeCell ref="E201:E202"/>
  </mergeCells>
  <printOptions horizontalCentered="1"/>
  <pageMargins left="0.1968503937007874" right="0.1968503937007874" top="0.3937007874015748" bottom="0.3937007874015748" header="0" footer="0.11811023622047245"/>
  <pageSetup fitToHeight="20" fitToWidth="1" horizontalDpi="180" verticalDpi="180" orientation="landscape" paperSize="9" scale="52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68"/>
  <sheetViews>
    <sheetView zoomScalePageLayoutView="0" workbookViewId="0" topLeftCell="A55">
      <selection activeCell="A56" sqref="A56:I56"/>
    </sheetView>
  </sheetViews>
  <sheetFormatPr defaultColWidth="9.140625" defaultRowHeight="59.25" customHeight="1"/>
  <cols>
    <col min="1" max="1" width="7.00390625" style="0" customWidth="1"/>
    <col min="2" max="2" width="35.8515625" style="0" customWidth="1"/>
    <col min="3" max="3" width="14.421875" style="0" customWidth="1"/>
    <col min="4" max="4" width="30.57421875" style="0" customWidth="1"/>
    <col min="6" max="6" width="14.140625" style="0" customWidth="1"/>
    <col min="7" max="7" width="13.421875" style="0" customWidth="1"/>
    <col min="8" max="8" width="15.00390625" style="0" customWidth="1"/>
    <col min="9" max="9" width="23.140625" style="0" customWidth="1"/>
  </cols>
  <sheetData>
    <row r="2" spans="1:9" ht="59.25" customHeight="1">
      <c r="A2" s="184" t="s">
        <v>63</v>
      </c>
      <c r="B2" s="185"/>
      <c r="C2" s="185"/>
      <c r="D2" s="185"/>
      <c r="E2" s="185"/>
      <c r="F2" s="185"/>
      <c r="G2" s="185"/>
      <c r="H2" s="185"/>
      <c r="I2" s="186"/>
    </row>
    <row r="3" spans="1:9" ht="59.25" customHeight="1">
      <c r="A3" s="184" t="s">
        <v>145</v>
      </c>
      <c r="B3" s="185"/>
      <c r="C3" s="185"/>
      <c r="D3" s="185"/>
      <c r="E3" s="185"/>
      <c r="F3" s="185"/>
      <c r="G3" s="185"/>
      <c r="H3" s="185"/>
      <c r="I3" s="186"/>
    </row>
    <row r="4" spans="1:9" ht="48.75" customHeight="1">
      <c r="A4" s="198">
        <v>10</v>
      </c>
      <c r="B4" s="226" t="s">
        <v>30</v>
      </c>
      <c r="C4" s="224" t="s">
        <v>13</v>
      </c>
      <c r="D4" s="224" t="s">
        <v>183</v>
      </c>
      <c r="E4" s="107">
        <v>2011</v>
      </c>
      <c r="F4" s="107" t="s">
        <v>94</v>
      </c>
      <c r="G4" s="8">
        <f>G13/20479*100</f>
        <v>120.35255627716197</v>
      </c>
      <c r="H4" s="8" t="s">
        <v>94</v>
      </c>
      <c r="I4" s="31"/>
    </row>
    <row r="5" spans="1:9" ht="36" customHeight="1">
      <c r="A5" s="199"/>
      <c r="B5" s="226"/>
      <c r="C5" s="224"/>
      <c r="D5" s="224"/>
      <c r="E5" s="107">
        <v>2012</v>
      </c>
      <c r="F5" s="107" t="s">
        <v>94</v>
      </c>
      <c r="G5" s="8">
        <f>G15/23403*100</f>
        <v>142.34713498269454</v>
      </c>
      <c r="H5" s="8" t="s">
        <v>94</v>
      </c>
      <c r="I5" s="31"/>
    </row>
    <row r="6" spans="1:9" ht="41.25" customHeight="1">
      <c r="A6" s="199"/>
      <c r="B6" s="226"/>
      <c r="C6" s="224"/>
      <c r="D6" s="224"/>
      <c r="E6" s="107">
        <v>2013</v>
      </c>
      <c r="F6" s="107">
        <v>129.7</v>
      </c>
      <c r="G6" s="8">
        <f>G17/25376.1*100</f>
        <v>152.164832263429</v>
      </c>
      <c r="H6" s="8">
        <f>G6-F6</f>
        <v>22.464832263429003</v>
      </c>
      <c r="I6" s="31" t="s">
        <v>135</v>
      </c>
    </row>
    <row r="7" spans="1:9" ht="59.25" customHeight="1">
      <c r="A7" s="199"/>
      <c r="B7" s="226"/>
      <c r="C7" s="224"/>
      <c r="D7" s="224"/>
      <c r="E7" s="99" t="s">
        <v>197</v>
      </c>
      <c r="F7" s="99">
        <v>130.7</v>
      </c>
      <c r="G7" s="100">
        <v>144.7</v>
      </c>
      <c r="H7" s="100">
        <f>G7-F7</f>
        <v>14</v>
      </c>
      <c r="I7" s="80" t="s">
        <v>206</v>
      </c>
    </row>
    <row r="8" spans="1:9" ht="59.25" customHeight="1">
      <c r="A8" s="199"/>
      <c r="B8" s="226"/>
      <c r="C8" s="224"/>
      <c r="D8" s="224"/>
      <c r="E8" s="107">
        <v>2015</v>
      </c>
      <c r="F8" s="107">
        <v>137</v>
      </c>
      <c r="G8" s="107"/>
      <c r="H8" s="107"/>
      <c r="I8" s="28"/>
    </row>
    <row r="9" spans="1:9" ht="23.25" customHeight="1">
      <c r="A9" s="199"/>
      <c r="B9" s="226"/>
      <c r="C9" s="224"/>
      <c r="D9" s="224"/>
      <c r="E9" s="107">
        <v>2016</v>
      </c>
      <c r="F9" s="107">
        <v>159.6</v>
      </c>
      <c r="G9" s="107"/>
      <c r="H9" s="107"/>
      <c r="I9" s="28"/>
    </row>
    <row r="10" spans="1:9" ht="22.5" customHeight="1">
      <c r="A10" s="199"/>
      <c r="B10" s="226"/>
      <c r="C10" s="224"/>
      <c r="D10" s="224"/>
      <c r="E10" s="107">
        <v>2017</v>
      </c>
      <c r="F10" s="107">
        <v>200</v>
      </c>
      <c r="G10" s="107"/>
      <c r="H10" s="107"/>
      <c r="I10" s="28"/>
    </row>
    <row r="11" spans="1:9" ht="18" customHeight="1" thickBot="1">
      <c r="A11" s="199"/>
      <c r="B11" s="229"/>
      <c r="C11" s="225"/>
      <c r="D11" s="225"/>
      <c r="E11" s="42">
        <v>2018</v>
      </c>
      <c r="F11" s="42">
        <v>200</v>
      </c>
      <c r="G11" s="42"/>
      <c r="H11" s="42"/>
      <c r="I11" s="108"/>
    </row>
    <row r="12" spans="1:9" ht="24" customHeight="1" thickBot="1">
      <c r="A12" s="230" t="s">
        <v>76</v>
      </c>
      <c r="B12" s="231"/>
      <c r="C12" s="231"/>
      <c r="D12" s="231"/>
      <c r="E12" s="231"/>
      <c r="F12" s="231"/>
      <c r="G12" s="231"/>
      <c r="H12" s="231"/>
      <c r="I12" s="232"/>
    </row>
    <row r="13" spans="1:9" ht="59.25" customHeight="1">
      <c r="A13" s="252" t="s">
        <v>111</v>
      </c>
      <c r="B13" s="246" t="s">
        <v>79</v>
      </c>
      <c r="C13" s="245" t="s">
        <v>78</v>
      </c>
      <c r="D13" s="245"/>
      <c r="E13" s="189">
        <v>2011</v>
      </c>
      <c r="F13" s="106" t="s">
        <v>94</v>
      </c>
      <c r="G13" s="72">
        <v>24647</v>
      </c>
      <c r="H13" s="72" t="s">
        <v>94</v>
      </c>
      <c r="I13" s="105"/>
    </row>
    <row r="14" spans="1:9" ht="59.25" customHeight="1">
      <c r="A14" s="199"/>
      <c r="B14" s="226"/>
      <c r="C14" s="224"/>
      <c r="D14" s="224"/>
      <c r="E14" s="244"/>
      <c r="F14" s="187" t="s">
        <v>91</v>
      </c>
      <c r="G14" s="187"/>
      <c r="H14" s="104" t="s">
        <v>102</v>
      </c>
      <c r="I14" s="30"/>
    </row>
    <row r="15" spans="1:9" ht="59.25" customHeight="1">
      <c r="A15" s="199"/>
      <c r="B15" s="226"/>
      <c r="C15" s="224"/>
      <c r="D15" s="224"/>
      <c r="E15" s="244">
        <v>2012</v>
      </c>
      <c r="F15" s="107" t="s">
        <v>94</v>
      </c>
      <c r="G15" s="104">
        <v>33313.5</v>
      </c>
      <c r="H15" s="104" t="s">
        <v>94</v>
      </c>
      <c r="I15" s="30"/>
    </row>
    <row r="16" spans="1:9" ht="59.25" customHeight="1">
      <c r="A16" s="199"/>
      <c r="B16" s="226"/>
      <c r="C16" s="224"/>
      <c r="D16" s="224"/>
      <c r="E16" s="244"/>
      <c r="F16" s="187" t="s">
        <v>90</v>
      </c>
      <c r="G16" s="187"/>
      <c r="H16" s="104"/>
      <c r="I16" s="30"/>
    </row>
    <row r="17" spans="1:9" ht="59.25" customHeight="1">
      <c r="A17" s="199"/>
      <c r="B17" s="226"/>
      <c r="C17" s="224"/>
      <c r="D17" s="224"/>
      <c r="E17" s="244">
        <v>2013</v>
      </c>
      <c r="F17" s="104">
        <f>25376.1*F6/100</f>
        <v>32912.801699999996</v>
      </c>
      <c r="G17" s="104">
        <v>38613.5</v>
      </c>
      <c r="H17" s="104">
        <f>G17-F17</f>
        <v>5700.698300000004</v>
      </c>
      <c r="I17" s="30" t="s">
        <v>135</v>
      </c>
    </row>
    <row r="18" spans="1:9" ht="59.25" customHeight="1">
      <c r="A18" s="199"/>
      <c r="B18" s="226"/>
      <c r="C18" s="224"/>
      <c r="D18" s="224"/>
      <c r="E18" s="244"/>
      <c r="F18" s="187" t="s">
        <v>89</v>
      </c>
      <c r="G18" s="187"/>
      <c r="H18" s="104"/>
      <c r="I18" s="30"/>
    </row>
    <row r="19" spans="1:9" ht="42" customHeight="1">
      <c r="A19" s="199"/>
      <c r="B19" s="226"/>
      <c r="C19" s="224"/>
      <c r="D19" s="224"/>
      <c r="E19" s="86">
        <v>2014</v>
      </c>
      <c r="F19" s="91">
        <v>39300</v>
      </c>
      <c r="G19" s="92">
        <v>37698.7</v>
      </c>
      <c r="H19" s="109">
        <f>G19-F19</f>
        <v>-1601.300000000003</v>
      </c>
      <c r="I19" s="93" t="s">
        <v>198</v>
      </c>
    </row>
    <row r="20" spans="1:9" ht="116.25" customHeight="1">
      <c r="A20" s="199"/>
      <c r="B20" s="226"/>
      <c r="C20" s="224"/>
      <c r="D20" s="224"/>
      <c r="E20" s="106"/>
      <c r="F20" s="309" t="s">
        <v>200</v>
      </c>
      <c r="G20" s="309"/>
      <c r="H20" s="72"/>
      <c r="I20" s="110" t="s">
        <v>205</v>
      </c>
    </row>
    <row r="21" spans="1:9" ht="36.75" customHeight="1">
      <c r="A21" s="199"/>
      <c r="B21" s="226"/>
      <c r="C21" s="224"/>
      <c r="D21" s="224"/>
      <c r="E21" s="106">
        <v>2015</v>
      </c>
      <c r="F21" s="1"/>
      <c r="G21" s="1"/>
      <c r="H21" s="72"/>
      <c r="I21" s="82"/>
    </row>
    <row r="22" spans="1:9" ht="34.5" customHeight="1">
      <c r="A22" s="199"/>
      <c r="B22" s="226"/>
      <c r="C22" s="224"/>
      <c r="D22" s="224"/>
      <c r="E22" s="107">
        <v>2016</v>
      </c>
      <c r="F22" s="9"/>
      <c r="G22" s="104"/>
      <c r="H22" s="104"/>
      <c r="I22" s="82"/>
    </row>
    <row r="23" spans="1:9" ht="36" customHeight="1">
      <c r="A23" s="199"/>
      <c r="B23" s="226"/>
      <c r="C23" s="224"/>
      <c r="D23" s="224"/>
      <c r="E23" s="107">
        <v>2017</v>
      </c>
      <c r="F23" s="9"/>
      <c r="G23" s="104"/>
      <c r="H23" s="104"/>
      <c r="I23" s="81" t="s">
        <v>153</v>
      </c>
    </row>
    <row r="24" spans="1:9" ht="33" customHeight="1">
      <c r="A24" s="200"/>
      <c r="B24" s="226"/>
      <c r="C24" s="224"/>
      <c r="D24" s="224"/>
      <c r="E24" s="107">
        <v>2018</v>
      </c>
      <c r="F24" s="9"/>
      <c r="G24" s="104"/>
      <c r="H24" s="104"/>
      <c r="I24" s="83"/>
    </row>
    <row r="25" spans="1:9" ht="59.25" customHeight="1">
      <c r="A25" s="184" t="s">
        <v>116</v>
      </c>
      <c r="B25" s="185"/>
      <c r="C25" s="185"/>
      <c r="D25" s="185"/>
      <c r="E25" s="185"/>
      <c r="F25" s="185"/>
      <c r="G25" s="185"/>
      <c r="H25" s="185"/>
      <c r="I25" s="186"/>
    </row>
    <row r="26" spans="1:9" ht="39.75" customHeight="1">
      <c r="A26" s="198">
        <v>11</v>
      </c>
      <c r="B26" s="226" t="s">
        <v>31</v>
      </c>
      <c r="C26" s="224" t="s">
        <v>13</v>
      </c>
      <c r="D26" s="224" t="s">
        <v>183</v>
      </c>
      <c r="E26" s="107">
        <v>2011</v>
      </c>
      <c r="F26" s="107" t="s">
        <v>94</v>
      </c>
      <c r="G26" s="8">
        <f>G35/20479*100</f>
        <v>62.93959665999316</v>
      </c>
      <c r="H26" s="8" t="s">
        <v>94</v>
      </c>
      <c r="I26" s="31"/>
    </row>
    <row r="27" spans="1:9" ht="42" customHeight="1">
      <c r="A27" s="199"/>
      <c r="B27" s="226"/>
      <c r="C27" s="224"/>
      <c r="D27" s="224"/>
      <c r="E27" s="107">
        <v>2012</v>
      </c>
      <c r="F27" s="107" t="s">
        <v>94</v>
      </c>
      <c r="G27" s="8">
        <f>G37/23403*100</f>
        <v>64.2738110498654</v>
      </c>
      <c r="H27" s="8" t="s">
        <v>94</v>
      </c>
      <c r="I27" s="31"/>
    </row>
    <row r="28" spans="1:9" ht="74.25" customHeight="1">
      <c r="A28" s="199"/>
      <c r="B28" s="226"/>
      <c r="C28" s="224"/>
      <c r="D28" s="224"/>
      <c r="E28" s="107">
        <v>2013</v>
      </c>
      <c r="F28" s="107">
        <v>75.6</v>
      </c>
      <c r="G28" s="8">
        <f>G39/25376.1*100</f>
        <v>72.78975098616417</v>
      </c>
      <c r="H28" s="8">
        <f>G28-F28</f>
        <v>-2.810249013835829</v>
      </c>
      <c r="I28" s="50" t="s">
        <v>136</v>
      </c>
    </row>
    <row r="29" spans="1:9" ht="135.75" customHeight="1">
      <c r="A29" s="199"/>
      <c r="B29" s="226"/>
      <c r="C29" s="224"/>
      <c r="D29" s="224"/>
      <c r="E29" s="99" t="s">
        <v>197</v>
      </c>
      <c r="F29" s="99">
        <v>76.2</v>
      </c>
      <c r="G29" s="100">
        <v>72.7</v>
      </c>
      <c r="H29" s="100">
        <f>G29-F29</f>
        <v>-3.5</v>
      </c>
      <c r="I29" s="85" t="s">
        <v>201</v>
      </c>
    </row>
    <row r="30" spans="1:9" ht="20.25" customHeight="1">
      <c r="A30" s="199"/>
      <c r="B30" s="226"/>
      <c r="C30" s="224"/>
      <c r="D30" s="224"/>
      <c r="E30" s="107">
        <v>2015</v>
      </c>
      <c r="F30" s="107">
        <v>79.3</v>
      </c>
      <c r="G30" s="107"/>
      <c r="H30" s="107"/>
      <c r="I30" s="28"/>
    </row>
    <row r="31" spans="1:9" ht="33" customHeight="1">
      <c r="A31" s="199"/>
      <c r="B31" s="226"/>
      <c r="C31" s="224"/>
      <c r="D31" s="224"/>
      <c r="E31" s="107">
        <v>2016</v>
      </c>
      <c r="F31" s="107">
        <v>86.3</v>
      </c>
      <c r="G31" s="107"/>
      <c r="H31" s="107"/>
      <c r="I31" s="28"/>
    </row>
    <row r="32" spans="1:9" ht="33" customHeight="1">
      <c r="A32" s="199"/>
      <c r="B32" s="226"/>
      <c r="C32" s="224"/>
      <c r="D32" s="224"/>
      <c r="E32" s="107">
        <v>2017</v>
      </c>
      <c r="F32" s="107">
        <v>100</v>
      </c>
      <c r="G32" s="107"/>
      <c r="H32" s="107"/>
      <c r="I32" s="28"/>
    </row>
    <row r="33" spans="1:9" ht="20.25" customHeight="1" thickBot="1">
      <c r="A33" s="199"/>
      <c r="B33" s="229"/>
      <c r="C33" s="225"/>
      <c r="D33" s="225"/>
      <c r="E33" s="42">
        <v>2018</v>
      </c>
      <c r="F33" s="42">
        <v>100</v>
      </c>
      <c r="G33" s="42"/>
      <c r="H33" s="42"/>
      <c r="I33" s="108"/>
    </row>
    <row r="34" spans="1:9" ht="24" customHeight="1" thickBot="1">
      <c r="A34" s="230" t="s">
        <v>76</v>
      </c>
      <c r="B34" s="231"/>
      <c r="C34" s="231"/>
      <c r="D34" s="231"/>
      <c r="E34" s="231"/>
      <c r="F34" s="231"/>
      <c r="G34" s="231"/>
      <c r="H34" s="231"/>
      <c r="I34" s="232"/>
    </row>
    <row r="35" spans="1:9" ht="39" customHeight="1">
      <c r="A35" s="199" t="s">
        <v>112</v>
      </c>
      <c r="B35" s="246" t="s">
        <v>31</v>
      </c>
      <c r="C35" s="245" t="s">
        <v>78</v>
      </c>
      <c r="D35" s="245"/>
      <c r="E35" s="189">
        <v>2011</v>
      </c>
      <c r="F35" s="106" t="s">
        <v>94</v>
      </c>
      <c r="G35" s="72">
        <v>12889.4</v>
      </c>
      <c r="H35" s="72" t="s">
        <v>94</v>
      </c>
      <c r="I35" s="105"/>
    </row>
    <row r="36" spans="1:9" ht="59.25" customHeight="1">
      <c r="A36" s="199"/>
      <c r="B36" s="226"/>
      <c r="C36" s="224"/>
      <c r="D36" s="224"/>
      <c r="E36" s="244"/>
      <c r="F36" s="187" t="s">
        <v>91</v>
      </c>
      <c r="G36" s="187"/>
      <c r="H36" s="104"/>
      <c r="I36" s="30"/>
    </row>
    <row r="37" spans="1:9" ht="31.5" customHeight="1">
      <c r="A37" s="199"/>
      <c r="B37" s="226"/>
      <c r="C37" s="224"/>
      <c r="D37" s="224"/>
      <c r="E37" s="244">
        <v>2012</v>
      </c>
      <c r="F37" s="107" t="s">
        <v>94</v>
      </c>
      <c r="G37" s="104">
        <v>15042</v>
      </c>
      <c r="H37" s="104" t="s">
        <v>94</v>
      </c>
      <c r="I37" s="30"/>
    </row>
    <row r="38" spans="1:9" ht="59.25" customHeight="1">
      <c r="A38" s="199"/>
      <c r="B38" s="226"/>
      <c r="C38" s="224"/>
      <c r="D38" s="224"/>
      <c r="E38" s="244"/>
      <c r="F38" s="187" t="s">
        <v>90</v>
      </c>
      <c r="G38" s="187"/>
      <c r="H38" s="104"/>
      <c r="I38" s="30"/>
    </row>
    <row r="39" spans="1:9" ht="34.5" customHeight="1">
      <c r="A39" s="199"/>
      <c r="B39" s="226"/>
      <c r="C39" s="224"/>
      <c r="D39" s="224"/>
      <c r="E39" s="244">
        <v>2013</v>
      </c>
      <c r="F39" s="104">
        <f>25376.1*F28/100</f>
        <v>19184.331599999998</v>
      </c>
      <c r="G39" s="104">
        <v>18471.2</v>
      </c>
      <c r="H39" s="104">
        <f>G39-F39</f>
        <v>-713.131599999997</v>
      </c>
      <c r="I39" s="52" t="s">
        <v>136</v>
      </c>
    </row>
    <row r="40" spans="1:9" ht="59.25" customHeight="1">
      <c r="A40" s="199"/>
      <c r="B40" s="226"/>
      <c r="C40" s="224"/>
      <c r="D40" s="224"/>
      <c r="E40" s="244"/>
      <c r="F40" s="187" t="s">
        <v>89</v>
      </c>
      <c r="G40" s="187"/>
      <c r="H40" s="104"/>
      <c r="I40" s="30"/>
    </row>
    <row r="41" spans="1:9" ht="33" customHeight="1">
      <c r="A41" s="199"/>
      <c r="B41" s="226"/>
      <c r="C41" s="224"/>
      <c r="D41" s="224"/>
      <c r="E41" s="175">
        <v>2014</v>
      </c>
      <c r="F41" s="91">
        <v>18800</v>
      </c>
      <c r="G41" s="92">
        <v>18947.9</v>
      </c>
      <c r="H41" s="109">
        <f>G41-F41</f>
        <v>147.90000000000146</v>
      </c>
      <c r="I41" s="94" t="s">
        <v>199</v>
      </c>
    </row>
    <row r="42" spans="1:9" ht="116.25" customHeight="1">
      <c r="A42" s="199"/>
      <c r="B42" s="226"/>
      <c r="C42" s="224"/>
      <c r="D42" s="224"/>
      <c r="E42" s="176"/>
      <c r="F42" s="309" t="s">
        <v>202</v>
      </c>
      <c r="G42" s="309"/>
      <c r="H42" s="84"/>
      <c r="I42" s="82" t="s">
        <v>203</v>
      </c>
    </row>
    <row r="43" spans="1:9" ht="33.75" customHeight="1">
      <c r="A43" s="199"/>
      <c r="B43" s="226"/>
      <c r="C43" s="224"/>
      <c r="D43" s="224"/>
      <c r="E43" s="107">
        <v>2015</v>
      </c>
      <c r="F43" s="9"/>
      <c r="G43" s="104"/>
      <c r="H43" s="104"/>
      <c r="I43" s="82"/>
    </row>
    <row r="44" spans="1:9" ht="28.5" customHeight="1">
      <c r="A44" s="199"/>
      <c r="B44" s="226"/>
      <c r="C44" s="224"/>
      <c r="D44" s="224"/>
      <c r="E44" s="107">
        <v>2016</v>
      </c>
      <c r="F44" s="9"/>
      <c r="G44" s="104"/>
      <c r="H44" s="104"/>
      <c r="I44" s="81" t="s">
        <v>153</v>
      </c>
    </row>
    <row r="45" spans="1:9" ht="29.25" customHeight="1">
      <c r="A45" s="199"/>
      <c r="B45" s="226"/>
      <c r="C45" s="224"/>
      <c r="D45" s="224"/>
      <c r="E45" s="107">
        <v>2017</v>
      </c>
      <c r="F45" s="9"/>
      <c r="G45" s="104"/>
      <c r="H45" s="104"/>
      <c r="I45" s="82"/>
    </row>
    <row r="46" spans="1:9" ht="20.25" customHeight="1">
      <c r="A46" s="200"/>
      <c r="B46" s="226"/>
      <c r="C46" s="224"/>
      <c r="D46" s="224"/>
      <c r="E46" s="107">
        <v>2018</v>
      </c>
      <c r="F46" s="9"/>
      <c r="G46" s="104"/>
      <c r="H46" s="104"/>
      <c r="I46" s="83"/>
    </row>
    <row r="47" spans="1:9" ht="59.25" customHeight="1">
      <c r="A47" s="184" t="s">
        <v>117</v>
      </c>
      <c r="B47" s="185"/>
      <c r="C47" s="185"/>
      <c r="D47" s="185"/>
      <c r="E47" s="185"/>
      <c r="F47" s="185"/>
      <c r="G47" s="185"/>
      <c r="H47" s="185"/>
      <c r="I47" s="186"/>
    </row>
    <row r="48" spans="1:9" ht="34.5" customHeight="1">
      <c r="A48" s="198">
        <v>12</v>
      </c>
      <c r="B48" s="226" t="s">
        <v>32</v>
      </c>
      <c r="C48" s="224" t="s">
        <v>13</v>
      </c>
      <c r="D48" s="224" t="s">
        <v>208</v>
      </c>
      <c r="E48" s="107">
        <v>2011</v>
      </c>
      <c r="F48" s="107" t="s">
        <v>94</v>
      </c>
      <c r="G48" s="8">
        <f>G57/20479*100</f>
        <v>33.2560183602715</v>
      </c>
      <c r="H48" s="8" t="s">
        <v>94</v>
      </c>
      <c r="I48" s="31"/>
    </row>
    <row r="49" spans="1:9" ht="31.5" customHeight="1">
      <c r="A49" s="199"/>
      <c r="B49" s="226"/>
      <c r="C49" s="224"/>
      <c r="D49" s="224"/>
      <c r="E49" s="107">
        <v>2012</v>
      </c>
      <c r="F49" s="107" t="s">
        <v>94</v>
      </c>
      <c r="G49" s="8">
        <f>G59/23403*100</f>
        <v>29.104815621928807</v>
      </c>
      <c r="H49" s="8" t="s">
        <v>94</v>
      </c>
      <c r="I49" s="31"/>
    </row>
    <row r="50" spans="1:9" ht="26.25" customHeight="1">
      <c r="A50" s="199"/>
      <c r="B50" s="226"/>
      <c r="C50" s="224"/>
      <c r="D50" s="224"/>
      <c r="E50" s="107">
        <v>2013</v>
      </c>
      <c r="F50" s="107">
        <v>50.1</v>
      </c>
      <c r="G50" s="8">
        <f>G61/25376.1*100</f>
        <v>49.24988473406079</v>
      </c>
      <c r="H50" s="8">
        <f>G50-F50</f>
        <v>-0.850115265939209</v>
      </c>
      <c r="I50" s="50" t="s">
        <v>136</v>
      </c>
    </row>
    <row r="51" spans="1:9" ht="138.75" customHeight="1">
      <c r="A51" s="199"/>
      <c r="B51" s="226"/>
      <c r="C51" s="224"/>
      <c r="D51" s="224"/>
      <c r="E51" s="99" t="s">
        <v>197</v>
      </c>
      <c r="F51" s="99">
        <v>51</v>
      </c>
      <c r="G51" s="100">
        <v>42.5</v>
      </c>
      <c r="H51" s="100">
        <f>G51-F51</f>
        <v>-8.5</v>
      </c>
      <c r="I51" s="85" t="s">
        <v>196</v>
      </c>
    </row>
    <row r="52" spans="1:9" ht="26.25" customHeight="1">
      <c r="A52" s="199"/>
      <c r="B52" s="226"/>
      <c r="C52" s="224"/>
      <c r="D52" s="224"/>
      <c r="E52" s="107">
        <v>2015</v>
      </c>
      <c r="F52" s="107">
        <v>52.4</v>
      </c>
      <c r="G52" s="107"/>
      <c r="H52" s="107"/>
      <c r="I52" s="28"/>
    </row>
    <row r="53" spans="1:9" ht="31.5" customHeight="1">
      <c r="A53" s="199"/>
      <c r="B53" s="226"/>
      <c r="C53" s="224"/>
      <c r="D53" s="224"/>
      <c r="E53" s="107">
        <v>2016</v>
      </c>
      <c r="F53" s="107">
        <v>70.5</v>
      </c>
      <c r="G53" s="107"/>
      <c r="H53" s="107"/>
      <c r="I53" s="28"/>
    </row>
    <row r="54" spans="1:9" ht="33" customHeight="1">
      <c r="A54" s="199"/>
      <c r="B54" s="226"/>
      <c r="C54" s="224"/>
      <c r="D54" s="224"/>
      <c r="E54" s="107">
        <v>2017</v>
      </c>
      <c r="F54" s="107">
        <v>100</v>
      </c>
      <c r="G54" s="107"/>
      <c r="H54" s="107"/>
      <c r="I54" s="28"/>
    </row>
    <row r="55" spans="1:9" ht="30" customHeight="1" thickBot="1">
      <c r="A55" s="199"/>
      <c r="B55" s="229"/>
      <c r="C55" s="225"/>
      <c r="D55" s="225"/>
      <c r="E55" s="42">
        <v>2018</v>
      </c>
      <c r="F55" s="42">
        <v>100</v>
      </c>
      <c r="G55" s="42"/>
      <c r="H55" s="42"/>
      <c r="I55" s="108"/>
    </row>
    <row r="56" spans="1:9" ht="20.25" customHeight="1" thickBot="1">
      <c r="A56" s="230" t="s">
        <v>76</v>
      </c>
      <c r="B56" s="231"/>
      <c r="C56" s="231"/>
      <c r="D56" s="231"/>
      <c r="E56" s="231"/>
      <c r="F56" s="231"/>
      <c r="G56" s="231"/>
      <c r="H56" s="231"/>
      <c r="I56" s="232"/>
    </row>
    <row r="57" spans="1:9" ht="28.5" customHeight="1">
      <c r="A57" s="199" t="s">
        <v>113</v>
      </c>
      <c r="B57" s="246" t="s">
        <v>80</v>
      </c>
      <c r="C57" s="245" t="s">
        <v>78</v>
      </c>
      <c r="D57" s="245"/>
      <c r="E57" s="189">
        <v>2011</v>
      </c>
      <c r="F57" s="106" t="s">
        <v>94</v>
      </c>
      <c r="G57" s="72">
        <v>6810.5</v>
      </c>
      <c r="H57" s="72" t="s">
        <v>94</v>
      </c>
      <c r="I57" s="105"/>
    </row>
    <row r="58" spans="1:9" ht="59.25" customHeight="1">
      <c r="A58" s="199"/>
      <c r="B58" s="226"/>
      <c r="C58" s="224"/>
      <c r="D58" s="224"/>
      <c r="E58" s="244"/>
      <c r="F58" s="187" t="s">
        <v>91</v>
      </c>
      <c r="G58" s="187"/>
      <c r="H58" s="104"/>
      <c r="I58" s="30"/>
    </row>
    <row r="59" spans="1:9" ht="21.75" customHeight="1">
      <c r="A59" s="199"/>
      <c r="B59" s="226"/>
      <c r="C59" s="224"/>
      <c r="D59" s="224"/>
      <c r="E59" s="244">
        <v>2012</v>
      </c>
      <c r="F59" s="107" t="s">
        <v>94</v>
      </c>
      <c r="G59" s="104">
        <v>6811.4</v>
      </c>
      <c r="H59" s="104" t="s">
        <v>94</v>
      </c>
      <c r="I59" s="30"/>
    </row>
    <row r="60" spans="1:9" ht="59.25" customHeight="1">
      <c r="A60" s="199"/>
      <c r="B60" s="226"/>
      <c r="C60" s="224"/>
      <c r="D60" s="224"/>
      <c r="E60" s="244"/>
      <c r="F60" s="187" t="s">
        <v>90</v>
      </c>
      <c r="G60" s="187"/>
      <c r="H60" s="104"/>
      <c r="I60" s="30"/>
    </row>
    <row r="61" spans="1:9" ht="40.5" customHeight="1">
      <c r="A61" s="199"/>
      <c r="B61" s="226"/>
      <c r="C61" s="224"/>
      <c r="D61" s="224"/>
      <c r="E61" s="244">
        <v>2013</v>
      </c>
      <c r="F61" s="104">
        <f>25376.1*F50/100</f>
        <v>12713.426099999999</v>
      </c>
      <c r="G61" s="104">
        <v>12497.7</v>
      </c>
      <c r="H61" s="104">
        <f>G61-F61</f>
        <v>-215.72609999999804</v>
      </c>
      <c r="I61" s="52" t="s">
        <v>136</v>
      </c>
    </row>
    <row r="62" spans="1:9" ht="59.25" customHeight="1">
      <c r="A62" s="199"/>
      <c r="B62" s="226"/>
      <c r="C62" s="224"/>
      <c r="D62" s="224"/>
      <c r="E62" s="244"/>
      <c r="F62" s="187" t="s">
        <v>89</v>
      </c>
      <c r="G62" s="187"/>
      <c r="H62" s="104"/>
      <c r="I62" s="30"/>
    </row>
    <row r="63" spans="1:9" ht="26.25" customHeight="1">
      <c r="A63" s="199"/>
      <c r="B63" s="226"/>
      <c r="C63" s="224"/>
      <c r="D63" s="224"/>
      <c r="E63" s="175">
        <v>2014</v>
      </c>
      <c r="F63" s="91">
        <v>13900</v>
      </c>
      <c r="G63" s="92">
        <v>11080.6</v>
      </c>
      <c r="H63" s="109">
        <f>G63-F63</f>
        <v>-2819.3999999999996</v>
      </c>
      <c r="I63" s="307" t="s">
        <v>204</v>
      </c>
    </row>
    <row r="64" spans="1:9" ht="133.5" customHeight="1">
      <c r="A64" s="199"/>
      <c r="B64" s="226"/>
      <c r="C64" s="224"/>
      <c r="D64" s="224"/>
      <c r="E64" s="176"/>
      <c r="F64" s="309" t="s">
        <v>207</v>
      </c>
      <c r="G64" s="309"/>
      <c r="H64" s="103"/>
      <c r="I64" s="308"/>
    </row>
    <row r="65" spans="1:9" ht="23.25" customHeight="1">
      <c r="A65" s="199"/>
      <c r="B65" s="226"/>
      <c r="C65" s="224"/>
      <c r="D65" s="224"/>
      <c r="E65" s="107">
        <v>2015</v>
      </c>
      <c r="F65" s="9"/>
      <c r="G65" s="104"/>
      <c r="H65" s="104"/>
      <c r="I65" s="310" t="s">
        <v>153</v>
      </c>
    </row>
    <row r="66" spans="1:9" ht="20.25" customHeight="1">
      <c r="A66" s="199"/>
      <c r="B66" s="226"/>
      <c r="C66" s="224"/>
      <c r="D66" s="224"/>
      <c r="E66" s="107">
        <v>2016</v>
      </c>
      <c r="F66" s="9"/>
      <c r="G66" s="104"/>
      <c r="H66" s="104"/>
      <c r="I66" s="310"/>
    </row>
    <row r="67" spans="1:9" ht="20.25" customHeight="1">
      <c r="A67" s="199"/>
      <c r="B67" s="226"/>
      <c r="C67" s="224"/>
      <c r="D67" s="224"/>
      <c r="E67" s="107">
        <v>2017</v>
      </c>
      <c r="F67" s="9"/>
      <c r="G67" s="104"/>
      <c r="H67" s="104"/>
      <c r="I67" s="310"/>
    </row>
    <row r="68" spans="1:9" ht="18.75" customHeight="1">
      <c r="A68" s="200"/>
      <c r="B68" s="226"/>
      <c r="C68" s="224"/>
      <c r="D68" s="224"/>
      <c r="E68" s="107">
        <v>2018</v>
      </c>
      <c r="F68" s="9"/>
      <c r="G68" s="104"/>
      <c r="H68" s="104"/>
      <c r="I68" s="311"/>
    </row>
  </sheetData>
  <sheetProtection/>
  <mergeCells count="56">
    <mergeCell ref="A2:I2"/>
    <mergeCell ref="A3:I3"/>
    <mergeCell ref="A4:A11"/>
    <mergeCell ref="B4:B11"/>
    <mergeCell ref="C4:C11"/>
    <mergeCell ref="D4:D11"/>
    <mergeCell ref="A12:I12"/>
    <mergeCell ref="A13:A24"/>
    <mergeCell ref="B13:B24"/>
    <mergeCell ref="C13:C24"/>
    <mergeCell ref="D13:D24"/>
    <mergeCell ref="E13:E14"/>
    <mergeCell ref="F14:G14"/>
    <mergeCell ref="E15:E16"/>
    <mergeCell ref="F16:G16"/>
    <mergeCell ref="E17:E18"/>
    <mergeCell ref="E37:E38"/>
    <mergeCell ref="F38:G38"/>
    <mergeCell ref="E39:E40"/>
    <mergeCell ref="F18:G18"/>
    <mergeCell ref="F20:G20"/>
    <mergeCell ref="A25:I25"/>
    <mergeCell ref="A26:A33"/>
    <mergeCell ref="B26:B33"/>
    <mergeCell ref="C26:C33"/>
    <mergeCell ref="D26:D33"/>
    <mergeCell ref="B48:B55"/>
    <mergeCell ref="C48:C55"/>
    <mergeCell ref="D48:D55"/>
    <mergeCell ref="A34:I34"/>
    <mergeCell ref="A35:A46"/>
    <mergeCell ref="B35:B46"/>
    <mergeCell ref="C35:C46"/>
    <mergeCell ref="D35:D46"/>
    <mergeCell ref="E35:E36"/>
    <mergeCell ref="F36:G36"/>
    <mergeCell ref="E57:E58"/>
    <mergeCell ref="F58:G58"/>
    <mergeCell ref="E59:E60"/>
    <mergeCell ref="F60:G60"/>
    <mergeCell ref="E61:E62"/>
    <mergeCell ref="F40:G40"/>
    <mergeCell ref="E41:E42"/>
    <mergeCell ref="F42:G42"/>
    <mergeCell ref="A47:I47"/>
    <mergeCell ref="A48:A55"/>
    <mergeCell ref="F62:G62"/>
    <mergeCell ref="E63:E64"/>
    <mergeCell ref="I63:I64"/>
    <mergeCell ref="F64:G64"/>
    <mergeCell ref="I65:I68"/>
    <mergeCell ref="A56:I56"/>
    <mergeCell ref="A57:A68"/>
    <mergeCell ref="B57:B68"/>
    <mergeCell ref="C57:C68"/>
    <mergeCell ref="D57:D68"/>
  </mergeCells>
  <printOptions/>
  <pageMargins left="0.7086614173228347" right="0.7086614173228347" top="0.7480314960629921" bottom="0.7480314960629921" header="0.31496062992125984" footer="0.31496062992125984"/>
  <pageSetup fitToHeight="4" horizontalDpi="180" verticalDpi="18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2015-12-28T08:33:51Z</dcterms:modified>
  <cp:category/>
  <cp:version/>
  <cp:contentType/>
  <cp:contentStatus/>
</cp:coreProperties>
</file>