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16" tabRatio="991" activeTab="0"/>
  </bookViews>
  <sheets>
    <sheet name="г.Белово" sheetId="1" r:id="rId1"/>
    <sheet name="Лист3" sheetId="2" r:id="rId2"/>
    <sheet name="Лист4" sheetId="3" r:id="rId3"/>
  </sheets>
  <definedNames>
    <definedName name="Excel_BuiltIn_Print_Area" localSheetId="0">'г.Белово'!$A:$I</definedName>
    <definedName name="_xlnm.Print_Titles" localSheetId="0">'г.Белово'!$2:$3</definedName>
  </definedNames>
  <calcPr fullCalcOnLoad="1"/>
</workbook>
</file>

<file path=xl/sharedStrings.xml><?xml version="1.0" encoding="utf-8"?>
<sst xmlns="http://schemas.openxmlformats.org/spreadsheetml/2006/main" count="508" uniqueCount="266">
  <si>
    <t>Справочно: по  среднемесячная  заработнная плата по экономике региона   - 26008,4 рублей</t>
  </si>
  <si>
    <t>ВЫПОЛНЕНИЕ  УКАЗОВ  ПРЕЗИДЕНТА  РФ  В.В. ПУТИНА  №№596-606                                                                                                                                                                                                                                                              В  БЕЛОВСКОМ  ГОРОДСКОМ  ОКРУГЕ</t>
  </si>
  <si>
    <t>№                                  п/п</t>
  </si>
  <si>
    <t>Целевой показатель</t>
  </si>
  <si>
    <t>Единица измерения</t>
  </si>
  <si>
    <t>Ответственный исполнитель                                    (по распоряжению)</t>
  </si>
  <si>
    <t>Срок</t>
  </si>
  <si>
    <t>Значение</t>
  </si>
  <si>
    <t>Отклонение (+/-)</t>
  </si>
  <si>
    <t>Пояснение</t>
  </si>
  <si>
    <t xml:space="preserve"> План</t>
  </si>
  <si>
    <t>Факт</t>
  </si>
  <si>
    <t>ЭКОНОМИКА</t>
  </si>
  <si>
    <t>(№ 596 «0 долгосрочной государственной экономической политике»)</t>
  </si>
  <si>
    <t>По Указу: "Создание и модернизация 25 млн. высокопроизводительных рабочих мест к 2020 году"</t>
  </si>
  <si>
    <t>Создание и модернизация высокопроизводительных рабочих мест</t>
  </si>
  <si>
    <t>единиц</t>
  </si>
  <si>
    <t>Первый заместитель Главы Беловского городского округа  Горелова А.В., заместитель Главы Беловского городского округа (по экономике, финансам, налогам и собственности)        Чернов А.Г., заместитель Главы Беловского городского округа (по жилищно-коммунальному хозяйству) Смараков С.В., начальник управления архитектуры и градостроительства Администрации Беловского городского округа Бахур А.Ф., заместитель Главы Беловского городского округа (по промышленности, развитию потребительского рынка и услуг) Щеколдина Н.В.</t>
  </si>
  <si>
    <t>Созданные рабочие места по городу в целом. Органами статистики не наблюдается показатель "создание и модернизация высокопроизводительных рабочих мест"</t>
  </si>
  <si>
    <t xml:space="preserve">  Из них оценочно 128 высокопроизводительных</t>
  </si>
  <si>
    <t>к 2020</t>
  </si>
  <si>
    <t>По Указу: "Увеличение объёма инвестиций не менее чем до 25 процентов внутреннего валового продукта к 2015 году и до 27 процентов - к 2018 году"</t>
  </si>
  <si>
    <t>Объём инвестиций (по полному кругу)</t>
  </si>
  <si>
    <t>млрд. рублей</t>
  </si>
  <si>
    <t>Первый заместитель Главы Беловского городского округа  Горелова А.В., заместитель Главы Беловского городского округа (по экономике, финансам, налогам и собственности)      Чернов А.Г., заместитель Главы Беловского городского округа (по жилищно-коммунальному хозяйству) Смараков С.В., начальник управления архитектуры и градостроительства Администрации Беловского городского округа Бахур А.Ф., заместитель Главы Беловского городского округа (по промышленности, развитию потребительского рынка и услуг) Щеколдина Н.В.</t>
  </si>
  <si>
    <t>В сравнении с прогнозными значениями</t>
  </si>
  <si>
    <t>Окончание модернизации на Беловской ГРЭС</t>
  </si>
  <si>
    <t>По Указу: "Увеличение производительности труда к 2018 году в 1,5 раза относительно уровня 2011 года"</t>
  </si>
  <si>
    <t>Оборот организаций (крупные и средние)</t>
  </si>
  <si>
    <t>По Указу: "Увеличение доли продукции высокотехнологичных и наукоемких отраслей экономики в валовом внутреннем продукте к 2018 году в 1,3 раза относительно уровня 2011 года"</t>
  </si>
  <si>
    <t xml:space="preserve">Увеличение объема оборота обрабатывающей продукции </t>
  </si>
  <si>
    <t>Первый заместитель Главы Беловского городского округа  Горелова А.В., заместитель Главы Беловского городского округа (по экономике, финансам, налогам и собственности)       Чернов А.Г., заместитель Главы Беловского городского округа (по жилищно-коммунальному хозяйству) Смараков С.В., начальник управления архитектуры и градостроительства Администрации Беловского городского округа Бахур А.Ф., заместитель Главы Беловского городского округа (по промышленности, развитию потребительского рынка и услуг) Щеколдина Н.В.</t>
  </si>
  <si>
    <t xml:space="preserve">ЗАРАБОТНАЯ ПЛАТА                                                                                                                                                    </t>
  </si>
  <si>
    <t>(№ 597 «0 мероприятиях по реализации государственной социальной политики»)</t>
  </si>
  <si>
    <t>По Указу: "Увеличение к 2018 году размера реальной заработной платы в 1,4 - 1,5 раза"</t>
  </si>
  <si>
    <t>Рост реальной заработной платы                                    (кр, ср и мп)</t>
  </si>
  <si>
    <t>% к предыдущему году</t>
  </si>
  <si>
    <t>Заместитель Главы Беловского городского округа (по экономике, финансам, налогам и собственности) Чернов А.Г.</t>
  </si>
  <si>
    <t>В пределах погрешности</t>
  </si>
  <si>
    <t>номинальный рост з/п 104,5% , ИПЦ за 2014 год 107,9%</t>
  </si>
  <si>
    <t>СПРАВОЧНО:</t>
  </si>
  <si>
    <t xml:space="preserve"> 5.1</t>
  </si>
  <si>
    <t>Заработная плата (кр, ср и мп)</t>
  </si>
  <si>
    <t>рублей</t>
  </si>
  <si>
    <t>29580 руб. по крупным и средним предприятиям</t>
  </si>
  <si>
    <t xml:space="preserve"> 2015 по крупным и средним п/ям</t>
  </si>
  <si>
    <t>По Указу: "Доведение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t>
  </si>
  <si>
    <r>
      <rPr>
        <b/>
        <u val="single"/>
        <sz val="13"/>
        <color indexed="8"/>
        <rFont val="Times New Roman"/>
        <family val="1"/>
      </rPr>
      <t>Педагоги в школах</t>
    </r>
    <r>
      <rPr>
        <sz val="13"/>
        <color indexed="8"/>
        <rFont val="Times New Roman"/>
        <family val="1"/>
      </rPr>
      <t xml:space="preserve"> (Средняя заработная плата педагогических работников образовательных учреждений общего образования)</t>
    </r>
  </si>
  <si>
    <t>% по отношению к среднеобластной</t>
  </si>
  <si>
    <t>Первый заместитель Главы Беловского городского округа  Горелова А.В., Начальник МКУ "Управление образования г.Белово" Шафирко В.Я.</t>
  </si>
  <si>
    <t xml:space="preserve"> -</t>
  </si>
  <si>
    <t>В пределах установленной погрешности</t>
  </si>
  <si>
    <t xml:space="preserve"> 2015 г</t>
  </si>
  <si>
    <t xml:space="preserve"> 6.1</t>
  </si>
  <si>
    <t>Справочно: средняя заработнная плата по области - 20479</t>
  </si>
  <si>
    <t>Справочно: средняя заработнная плата по области - 23403</t>
  </si>
  <si>
    <t>24197,4 - целевое заначение Департамента образования</t>
  </si>
  <si>
    <t>Выполнено целевое значение Департамента</t>
  </si>
  <si>
    <t>Справочно: средняя заработнная плата по области - 25376,1</t>
  </si>
  <si>
    <t>25591,2 - целевое заначение Департамента образования</t>
  </si>
  <si>
    <t>Справочно: средняя заработнная плата по области - 26732,3</t>
  </si>
  <si>
    <t>По Указу: "Доведение к 2013 году средней заработной платы педагогических работников дошкольных образовательных учреждений общего образования до средней заработной платы в сфере общего образования в соответствующем регионе"</t>
  </si>
  <si>
    <r>
      <rPr>
        <b/>
        <u val="single"/>
        <sz val="13"/>
        <color indexed="8"/>
        <rFont val="Times New Roman"/>
        <family val="1"/>
      </rPr>
      <t>Педагоги в детских садах</t>
    </r>
    <r>
      <rPr>
        <sz val="13"/>
        <color indexed="8"/>
        <rFont val="Times New Roman"/>
        <family val="1"/>
      </rPr>
      <t xml:space="preserve"> (Средняя заработная плата педагогических работников дошкольных образовательных учреждений общего образования)</t>
    </r>
  </si>
  <si>
    <r>
      <rPr>
        <sz val="13"/>
        <color indexed="8"/>
        <rFont val="Times New Roman"/>
        <family val="1"/>
      </rPr>
      <t>% по отношению к средне</t>
    </r>
    <r>
      <rPr>
        <u val="single"/>
        <sz val="13"/>
        <color indexed="8"/>
        <rFont val="Times New Roman"/>
        <family val="1"/>
      </rPr>
      <t>отраслевой</t>
    </r>
  </si>
  <si>
    <t>Целевое значение Департамента выполнено, но не достигнуто значение по дорожной карте, по причине того что фактически сложившаяся заработная плата выше, чем планируемая изначально</t>
  </si>
  <si>
    <t xml:space="preserve"> 7.1</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</si>
  <si>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t>
    </r>
  </si>
  <si>
    <t>22225 - целевое значение Департамента образования</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</si>
  <si>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- 24052,2</t>
    </r>
  </si>
  <si>
    <t>23961.9 - целевое значение Департамента образования</t>
  </si>
  <si>
    <t>первоначально доведен показатель -23 548.6</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</si>
  <si>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- 25655,2</t>
    </r>
  </si>
  <si>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25873,2</t>
    </r>
  </si>
  <si>
    <r>
      <rPr>
        <b/>
        <i/>
        <sz val="13"/>
        <color indexed="16"/>
        <rFont val="Times New Roman"/>
        <family val="1"/>
      </rPr>
      <t xml:space="preserve">Доведение к 2018 году средней заработной платы педагогических работников образовательных учреждений дополнительного образования детей  до средней заработной платы </t>
    </r>
    <r>
      <rPr>
        <b/>
        <i/>
        <u val="single"/>
        <sz val="13"/>
        <color indexed="16"/>
        <rFont val="Times New Roman"/>
        <family val="1"/>
      </rPr>
      <t>учителей</t>
    </r>
    <r>
      <rPr>
        <b/>
        <i/>
        <sz val="13"/>
        <color indexed="16"/>
        <rFont val="Times New Roman"/>
        <family val="1"/>
      </rPr>
      <t xml:space="preserve"> в соответствующем регионе"</t>
    </r>
  </si>
  <si>
    <r>
      <rPr>
        <b/>
        <u val="single"/>
        <sz val="13"/>
        <color indexed="8"/>
        <rFont val="Times New Roman"/>
        <family val="1"/>
      </rPr>
      <t>Педагоги дополнительного образования</t>
    </r>
    <r>
      <rPr>
        <sz val="13"/>
        <color indexed="8"/>
        <rFont val="Times New Roman"/>
        <family val="1"/>
      </rPr>
      <t xml:space="preserve"> (Средняя заработная плата педагогических работников образовательных учреждений дополнительного образования детей)</t>
    </r>
  </si>
  <si>
    <r>
      <rPr>
        <sz val="13"/>
        <color indexed="8"/>
        <rFont val="Times New Roman"/>
        <family val="1"/>
      </rPr>
      <t xml:space="preserve">% по отношению к среднеобластной заработной плате </t>
    </r>
    <r>
      <rPr>
        <u val="single"/>
        <sz val="13"/>
        <color indexed="8"/>
        <rFont val="Times New Roman"/>
        <family val="1"/>
      </rPr>
      <t>учителей</t>
    </r>
  </si>
  <si>
    <t xml:space="preserve">Первый заместитель Главы Беловского городского округа  Горелова А.В., Начальник МКУ "Управление образования г.Белово" Шафирко В.Я., Начальник МУ "Управление культуры и кино г.Белово" Хаперская Н.В., Начальник МКУ "Управление по физической культуре и спорту г.Белово" </t>
  </si>
  <si>
    <t>Не установлены показатели</t>
  </si>
  <si>
    <t>Исполнено</t>
  </si>
  <si>
    <t xml:space="preserve"> 8.1</t>
  </si>
  <si>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t>
    </r>
  </si>
  <si>
    <r>
      <rPr>
        <b/>
        <sz val="13"/>
        <color indexed="8"/>
        <rFont val="Times New Roman"/>
        <family val="1"/>
      </rPr>
      <t>культура</t>
    </r>
    <r>
      <rPr>
        <sz val="13"/>
        <color indexed="8"/>
        <rFont val="Times New Roman"/>
        <family val="1"/>
      </rPr>
      <t xml:space="preserve"> - 19504.00 при целевом- 19863 р.; </t>
    </r>
    <r>
      <rPr>
        <b/>
        <sz val="13"/>
        <color indexed="8"/>
        <rFont val="Times New Roman"/>
        <family val="1"/>
      </rPr>
      <t>спорт</t>
    </r>
    <r>
      <rPr>
        <sz val="13"/>
        <color indexed="8"/>
        <rFont val="Times New Roman"/>
        <family val="1"/>
      </rPr>
      <t xml:space="preserve"> - 17071.9 р. при целевом- 19466.00 р.; </t>
    </r>
    <r>
      <rPr>
        <b/>
        <sz val="13"/>
        <color indexed="8"/>
        <rFont val="Times New Roman"/>
        <family val="1"/>
      </rPr>
      <t>образование</t>
    </r>
    <r>
      <rPr>
        <sz val="13"/>
        <color indexed="8"/>
        <rFont val="Times New Roman"/>
        <family val="1"/>
      </rPr>
      <t xml:space="preserve"> - 17310.04 при целевом- 16624 р. В образовании отклонения за счет реорганизации трех учр-ий доп.образования</t>
    </r>
  </si>
  <si>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- 25545</t>
    </r>
  </si>
  <si>
    <t>учитывая  культуру, образование.</t>
  </si>
  <si>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- 27637</t>
    </r>
  </si>
  <si>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27645,5</t>
    </r>
  </si>
  <si>
    <t>По Указу: "Доведение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работников учреждений культуры до средней заработной платы в соответствующем регионе"</t>
  </si>
  <si>
    <r>
      <rPr>
        <b/>
        <u val="single"/>
        <sz val="13"/>
        <color indexed="8"/>
        <rFont val="Times New Roman"/>
        <family val="1"/>
      </rPr>
      <t>Работники учреждений культуры</t>
    </r>
    <r>
      <rPr>
        <sz val="13"/>
        <color indexed="8"/>
        <rFont val="Times New Roman"/>
        <family val="1"/>
      </rPr>
      <t xml:space="preserve"> (Средняя заработная плата работников учреждений культуры)</t>
    </r>
  </si>
  <si>
    <t>Первый заместитель Главы Беловского городского округа  Горелова А.В., Начальник МУ "Управление культуры и кино г.Белово" Хаперская Н.В., Начальник МКУ "Управление по делам молодежи г.Белово" Лобанова С.Г.</t>
  </si>
  <si>
    <r>
      <rPr>
        <b/>
        <sz val="11"/>
        <color indexed="8"/>
        <rFont val="Times New Roman"/>
        <family val="1"/>
      </rPr>
      <t>Фактическая сред .з/пл работников культуры муниципальных учреждений г.Белово - 12720 руб. это составляет -50,1% от среднеобластной. Расхождения со статистикой имеются потому, что органы статистики учитывают в данной категории и УДМ, так как у них один ОКВЭД.</t>
    </r>
    <r>
      <rPr>
        <sz val="11"/>
        <color indexed="8"/>
        <rFont val="Times New Roman"/>
        <family val="1"/>
      </rPr>
      <t xml:space="preserve">                                                                                        Для достижения показателя на оплату труда были привлечены доподнительные средства за счёт проведения реорганизации и ликвидации учреждений культуры. В 2013 году ликвидировано одно учреждение культуры – ДК «Горняк» (сокращено 15 ставок), в КЗРМИ передано здание кинотеатра «Ракета» (сокращены 4 ставки), реорганизованы путём слияния МОУ ДОД ДХШ №3 и МОУ ДОД ДХШ №27 (сокращена одна ставка). Высвободившейся фонд оплаты труда был перераспределён среди прочих учреждений культуры. Кроме того, за счёт доходов от предпринимательской деятельности на фонд оплаты труда было направлено 1,0 млн. рублей</t>
    </r>
  </si>
  <si>
    <t xml:space="preserve">Ср. з/пл составила  17605 руб. при плане 17232 руб. Для достижения планового показателя проведены следующие мероприятия: увеличена доля расходов на ФОТ от оказания платных услуг, в 2014 году направлено - 2,5 млн. руб.; проведены процедуры присоединения кл. с. "Заречное" к ДК "Угольщиков" (сокращение 2-х ставок - экономия за 8 мес. -208,3 тыс. руб.), кл. "Пионер" к ЦДК (сокращение 7,5 ставок - экономия 1,1 млн. руб.), объединение МУ "Историко-краеведчесикй музей" и МУ Выставочный зал, галерея "Вернисаж" </t>
  </si>
  <si>
    <t xml:space="preserve"> 2015г </t>
  </si>
  <si>
    <t xml:space="preserve"> 9.1</t>
  </si>
  <si>
    <t>Расхождения со статистикой имеются потому, что органы статистики учитывают в данной категории  УДМ и Управление культуры, так как   этим учреждениям  присвоен один  ОКВЭД. Фактическая заработная плата главных специалистов, заведующих ЦОДМ, заведующих отделами и  специалистов- 18 698 рублей, в т.ч. административно-управленческого и технического персонала   – 15 629 рублей.  Штатная численность работников УДМ-46 чел., несовершеннолетниих работников-30 чел. Средняя заработная плата составила 11099 рублей.</t>
  </si>
  <si>
    <t xml:space="preserve"> 2015г</t>
  </si>
  <si>
    <t>По Указу: "Повышение к 2018 году средней заработной платы врачей,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соответствующем регионе"</t>
  </si>
  <si>
    <t>По Указу: "Повышение к 2018 году средней заработной платы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до 200 процентов от средней заработной платы в соответствующем регионе"</t>
  </si>
  <si>
    <r>
      <rPr>
        <b/>
        <u val="single"/>
        <sz val="13"/>
        <color indexed="8"/>
        <rFont val="Times New Roman"/>
        <family val="1"/>
      </rPr>
      <t>Врачи и иные работники медицинских организаций, имеющие высшее медицинское образование</t>
    </r>
    <r>
      <rPr>
        <u val="single"/>
        <sz val="13"/>
        <color indexed="8"/>
        <rFont val="Times New Roman"/>
        <family val="1"/>
      </rPr>
      <t xml:space="preserve"> </t>
    </r>
    <r>
      <rPr>
        <sz val="13"/>
        <color indexed="8"/>
        <rFont val="Times New Roman"/>
        <family val="1"/>
      </rPr>
      <t xml:space="preserve">(Соотношение средней заработной платы </t>
    </r>
    <r>
      <rPr>
        <b/>
        <sz val="13"/>
        <color indexed="8"/>
        <rFont val="Times New Roman"/>
        <family val="1"/>
      </rPr>
      <t>врачей и</t>
    </r>
    <r>
      <rPr>
        <sz val="13"/>
        <color indexed="8"/>
        <rFont val="Times New Roman"/>
        <family val="1"/>
      </rPr>
      <t xml:space="preserve">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Кемеровской области в 2012 - 2018 годах (агрегированные значения))</t>
    </r>
  </si>
  <si>
    <t>Первый заместитель Главы Беловского городского округа  Горелова А.В., Начальник МКУ "Управление здравоохранениия г.Белово" Соловьев А.Г.</t>
  </si>
  <si>
    <t>Выполнено</t>
  </si>
  <si>
    <t xml:space="preserve">Выполнено, при коэффициенте совместительства 1,9.                                                           Начисление заработной платы производится в соответствии с моделями, учитывающими  выполненные объемы муниципального задания МО, качество предоставленных медицинских услуг, наличие дефектов и жалоб. </t>
  </si>
  <si>
    <t>2015 г</t>
  </si>
  <si>
    <t xml:space="preserve"> 10.1</t>
  </si>
  <si>
    <r>
      <rPr>
        <b/>
        <u val="single"/>
        <sz val="13"/>
        <color indexed="8"/>
        <rFont val="Times New Roman"/>
        <family val="1"/>
      </rPr>
      <t xml:space="preserve">Врачи и иные работники медицинских организаций, имеющие высшее медицинское образование </t>
    </r>
    <r>
      <rPr>
        <sz val="13"/>
        <color indexed="8"/>
        <rFont val="Times New Roman"/>
        <family val="1"/>
      </rPr>
      <t xml:space="preserve">(Соотношение средней заработной платы </t>
    </r>
    <r>
      <rPr>
        <b/>
        <sz val="13"/>
        <color indexed="8"/>
        <rFont val="Times New Roman"/>
        <family val="1"/>
      </rPr>
      <t>врачей</t>
    </r>
    <r>
      <rPr>
        <sz val="13"/>
        <color indexed="8"/>
        <rFont val="Times New Roman"/>
        <family val="1"/>
      </rPr>
      <t xml:space="preserve">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Кемеровской области в 2012 - 2018 годах (агрегированные значения))</t>
    </r>
  </si>
  <si>
    <t xml:space="preserve"> </t>
  </si>
  <si>
    <t>В пределах допустимых отклонений</t>
  </si>
  <si>
    <t>Справочно: по  среднемесячная  заработнная плата по экономике региона  за 2014 год - 26732,3 рублей</t>
  </si>
  <si>
    <t>По Указу: "Повышение к 2018 году средней заработной социальных работников, включая социальных работников медицинских организаций, младшего медицинского персонала (персонала, обеспечивающего условия для предоставления медицинских услуг), среднего медицинского (фармацевтического) персонала (персонала, обеспечивающего условия для предоставления медицинских услуг) - до 100 процентов от средней заработной платы в соответствующем регионе"</t>
  </si>
  <si>
    <r>
      <rPr>
        <b/>
        <u val="single"/>
        <sz val="13"/>
        <color indexed="8"/>
        <rFont val="Times New Roman"/>
        <family val="1"/>
      </rPr>
      <t>Средний медицинский персонал</t>
    </r>
    <r>
      <rPr>
        <sz val="13"/>
        <color indexed="8"/>
        <rFont val="Times New Roman"/>
        <family val="1"/>
      </rPr>
      <t xml:space="preserve"> (Соотношение средней заработной платы </t>
    </r>
    <r>
      <rPr>
        <b/>
        <sz val="13"/>
        <color indexed="8"/>
        <rFont val="Times New Roman"/>
        <family val="1"/>
      </rPr>
      <t>среднего медицинского</t>
    </r>
    <r>
      <rPr>
        <sz val="13"/>
        <color indexed="8"/>
        <rFont val="Times New Roman"/>
        <family val="1"/>
      </rPr>
      <t xml:space="preserve"> (фармацевтического) персонала (персонала,         
обеспечивающего предоставление медицинских услуг) и средней заработной платы в Кемеровской области в 2012 -    
2018 годах (агрегированные значения))</t>
    </r>
  </si>
  <si>
    <t>Выполнено в пределах установленных отклонений</t>
  </si>
  <si>
    <t>Выполнено в пределах допустимых отклонений.                                                                                  Начисление заработной платы производится в соответствии с моделями, учитывающими  выполненные объемы муниципального задания МО, качество предоставленных медицинских услуг, наличие дефектов и жалоб.                                                                                             Коэффициент совместительства среднего медицинского персонала - 1,5.</t>
  </si>
  <si>
    <t xml:space="preserve"> 11.1</t>
  </si>
  <si>
    <t>Справочно: по  среднемесячная  заработнная плата по экономике региона   - 26732,3 рублей</t>
  </si>
  <si>
    <r>
      <rPr>
        <b/>
        <u val="single"/>
        <sz val="13"/>
        <color indexed="8"/>
        <rFont val="Times New Roman"/>
        <family val="1"/>
      </rPr>
      <t xml:space="preserve">Младший медицинский персонал </t>
    </r>
    <r>
      <rPr>
        <sz val="13"/>
        <color indexed="8"/>
        <rFont val="Times New Roman"/>
        <family val="1"/>
      </rPr>
      <t xml:space="preserve">(Соотношение  средней заработной платы </t>
    </r>
    <r>
      <rPr>
        <b/>
        <sz val="13"/>
        <color indexed="8"/>
        <rFont val="Times New Roman"/>
        <family val="1"/>
      </rPr>
      <t>младшего медицинского</t>
    </r>
    <r>
      <rPr>
        <sz val="13"/>
        <color indexed="8"/>
        <rFont val="Times New Roman"/>
        <family val="1"/>
      </rPr>
      <t xml:space="preserve"> персонала (персонала, обеспечивающего предоставление  медицинских услуг) и средней заработной платы в Кемеровской области в 2012 - 2018 годах (агрегированные  значения))</t>
    </r>
  </si>
  <si>
    <t>Снижение средней заработной платы произошло по причине увеличения численности в связи с открытием в больнице №1 нового первичного сосудистого отделения.                                                                              Коэффициент совместительства младшего медицинского персонала 1,2.</t>
  </si>
  <si>
    <t xml:space="preserve"> 12.1</t>
  </si>
  <si>
    <r>
      <rPr>
        <b/>
        <u val="single"/>
        <sz val="13"/>
        <color indexed="8"/>
        <rFont val="Times New Roman"/>
        <family val="1"/>
      </rPr>
      <t>Младший медицинский персонал</t>
    </r>
    <r>
      <rPr>
        <sz val="13"/>
        <color indexed="8"/>
        <rFont val="Times New Roman"/>
        <family val="1"/>
      </rPr>
      <t xml:space="preserve"> (Соотношение  средней заработной платы </t>
    </r>
    <r>
      <rPr>
        <b/>
        <sz val="13"/>
        <color indexed="8"/>
        <rFont val="Times New Roman"/>
        <family val="1"/>
      </rPr>
      <t>младшего медицинского</t>
    </r>
    <r>
      <rPr>
        <sz val="13"/>
        <color indexed="8"/>
        <rFont val="Times New Roman"/>
        <family val="1"/>
      </rPr>
      <t xml:space="preserve"> персонала (персонала, обеспечивающего предоставление  медицинских услуг) и средней заработной платы в Кемеровской области в 2012 - 2018 годах (агрегированные  значения))</t>
    </r>
  </si>
  <si>
    <t xml:space="preserve">Показатель по данной категории не достигнут (92,7%), т.к. мероприятия по оптимизации численности младшего медицинского персонала проводились в третьем и четвертом кварталах,  среднесписочная численность с показателя 465,0 на 01.01.2014 г.  уменьшилась до 445,7 на 01.01.2015 г.  </t>
  </si>
  <si>
    <r>
      <rPr>
        <b/>
        <u val="single"/>
        <sz val="13"/>
        <color indexed="8"/>
        <rFont val="Times New Roman"/>
        <family val="1"/>
      </rPr>
      <t>Социальные работники</t>
    </r>
    <r>
      <rPr>
        <sz val="13"/>
        <color indexed="8"/>
        <rFont val="Times New Roman"/>
        <family val="1"/>
      </rPr>
      <t xml:space="preserve"> (Средняя заработная плата социальных работников)</t>
    </r>
  </si>
  <si>
    <t>Первый заместитель Главы Беловского городского округа  Горелова А.В., Председатель Комитета социальной защиты Беловского городского округа Павликова Т.И.</t>
  </si>
  <si>
    <t>выполнено</t>
  </si>
  <si>
    <t xml:space="preserve"> 13.1</t>
  </si>
  <si>
    <r>
      <rPr>
        <b/>
        <u val="single"/>
        <sz val="13"/>
        <color indexed="8"/>
        <rFont val="Times New Roman"/>
        <family val="1"/>
      </rPr>
      <t xml:space="preserve">Социальные работники </t>
    </r>
    <r>
      <rPr>
        <sz val="13"/>
        <color indexed="8"/>
        <rFont val="Times New Roman"/>
        <family val="1"/>
      </rPr>
      <t>(Средняя заработная плата социальных работников)</t>
    </r>
  </si>
  <si>
    <t>Уровень з/пл достигнут за счет увеличения ФОТ из средств областного бюджета и прочих расходов из сметы учреждений</t>
  </si>
  <si>
    <t>По Указу: "Создание ежегодно в период с 2013 по 2015 год до 14,2 тыс. специальных рабочих мест для инвалидов"</t>
  </si>
  <si>
    <t>Содействие трудоустройству инвалидов на оснащенные дополнительные рабочие места</t>
  </si>
  <si>
    <t>человек</t>
  </si>
  <si>
    <t>Первый заместитель Главы Беловского городского округа  Горелова А.В., директор ГКУ "Центр занятости населения города Белово" Покроева Т.П.</t>
  </si>
  <si>
    <t>Созданно 10 рабочих мест, на которые трудоустроено 14 человек</t>
  </si>
  <si>
    <t>Созданно 4 рабочих места, на которые трудоустроено 5 человек</t>
  </si>
  <si>
    <t>годовой показатель</t>
  </si>
  <si>
    <t xml:space="preserve">КУЛЬТУРА                                                                                 </t>
  </si>
  <si>
    <t>По Указу: "Увеличить к 2015 году до 4 тыс. количество государственых стипендий для выдающихся деятелей культуры и искусства и молодых талантливых авторов"</t>
  </si>
  <si>
    <t xml:space="preserve">Увеличение количества стипендиатов муниципальной стипендии Главы Беловского городского округа среди выдающихся деятелей культуры и искусства, молодых талантливых авторов, юных талантов </t>
  </si>
  <si>
    <t>Первый заместитель Главы Беловского городского округа  Горелова А.В., Начальник МУ "Управление культуры и кино г.Белово" Хаперская Н.В.</t>
  </si>
  <si>
    <t>С целью поддержки одаренных детей ежегодно проводится конкурс, выявляющий юные таланты</t>
  </si>
  <si>
    <t>распоряжение АБГО от 29.07.2014 г. №1986-р "Об учреждении муниципальной стипендии Главы Беловского городского округа "Юные дарования"</t>
  </si>
  <si>
    <t>распоряжение АБГО от 08.09.2015 г. №2629-р "Об учреждении муниципальной стипендии Главы Беловского городского округа "Юные дарования"</t>
  </si>
  <si>
    <t>По Указу: "Увеличить к 2018 году, в целях выявления и поддержки юных талантов, число детей, привлекаемых к участию в творческих мероприятиях, до 8 процентов от общего числа детей"</t>
  </si>
  <si>
    <t>Число детей, привлекаемых к участию в творческих мероприятиях</t>
  </si>
  <si>
    <t>% от общего числа детей</t>
  </si>
  <si>
    <t xml:space="preserve">Привлечено максимальное количество творческих коллективов для участия в массовых мероприятиях; повышение престижа творческих коллективов, улучшение материальной базы творческих коллективов. </t>
  </si>
  <si>
    <r>
      <rPr>
        <sz val="12"/>
        <color indexed="8"/>
        <rFont val="Times New Roman"/>
        <family val="1"/>
      </rPr>
      <t>В мероприятиях приняло участие 1385</t>
    </r>
    <r>
      <rPr>
        <sz val="12"/>
        <color indexed="10"/>
        <rFont val="Times New Roman"/>
        <family val="1"/>
      </rPr>
      <t xml:space="preserve"> </t>
    </r>
    <r>
      <rPr>
        <sz val="12"/>
        <color indexed="8"/>
        <rFont val="Times New Roman"/>
        <family val="1"/>
      </rPr>
      <t>детей.</t>
    </r>
  </si>
  <si>
    <t>За год 1520 детей привлечено для участия в творческих мероприятиях.</t>
  </si>
  <si>
    <t xml:space="preserve">ЗДРАВООХРАНЕНИЕ                                  </t>
  </si>
  <si>
    <t>(№ 598 «0 совершенствовании государственной политики в сфере здравоохранения»)</t>
  </si>
  <si>
    <t>По Указу: "Обеспечить к 2018 году снижение смертности от болезней системы кровообращения до 649,4 случая на 100 тыс. населения"</t>
  </si>
  <si>
    <t>Снижение смертности от болезней системы кровообращения</t>
  </si>
  <si>
    <t>случаев на 100 тыс. населения</t>
  </si>
  <si>
    <t>К УРОВНЮ 2014 СНИЖЕН НА 2,6%</t>
  </si>
  <si>
    <t>2018 по дорожной карте КО</t>
  </si>
  <si>
    <t>2018 по Указу Президента</t>
  </si>
  <si>
    <t>По Указу: "Обеспечить к 2018 году снижение смертности от новообразрваний (в том числе злокачественных) до 192,8 случая на 100 тыс. населения"</t>
  </si>
  <si>
    <t>Снижение смертности от новообразований (в том числе от злокачественных)</t>
  </si>
  <si>
    <t>к уровню 2014 года вырос на 17,2%</t>
  </si>
  <si>
    <t>По Указу: "Обеспечить к 2018 году снижение смертности от туберкулеза до 11,8 случая на 100 тыс. населения"</t>
  </si>
  <si>
    <t>Снижение смертности от туберкулеза</t>
  </si>
  <si>
    <t>к уровню 2014 года снижен на 29,7%</t>
  </si>
  <si>
    <t>По Указу: "Обеспечить к 2018 году снижение смертности от дорожно-транспортных происшествий до 10,6 случая на 100 тыс. населения"</t>
  </si>
  <si>
    <t>Снижение смертности от ДТП</t>
  </si>
  <si>
    <t>К уровню 2014 года снижен на 4,2%</t>
  </si>
  <si>
    <t>По Указу: "Обеспечить к 2018 году снижение младенческой смертности, в первую очередь за счет снижения её в регионах с высоким уровнем данного показателя, до 7,5 на 1 тыс. родившихся живыми"</t>
  </si>
  <si>
    <t>Снижение младенческой смертности</t>
  </si>
  <si>
    <t>случаев на 1 тыс. родившихся живыми</t>
  </si>
  <si>
    <t>(12 случаев) ;  2013г. -4,9 (9 случаев)</t>
  </si>
  <si>
    <t>"Дорожная карта" КО "ИЗМЕНЕНИЯ В ОТРАСЛЯХ
СОЦИАЛЬНОЙ СФЕРЫ, НАПРАВЛЕННЫЕ НА ПОВЫШЕНИЕ ЭФФЕКТИВНОСТИ
ЗДРАВООХРАНЕНИЯ В КЕМЕРОВСКОЙ ОБЛАСТИ"</t>
  </si>
  <si>
    <t>Обеспеченность  населения врачами</t>
  </si>
  <si>
    <t>на 10 тыс. населения</t>
  </si>
  <si>
    <t>Первый заместитель Главы Беловского городского округа  Горелова А.В., Начальник МКУ "Управление здравоохранениия г.Белово" Соловьев А.Г..</t>
  </si>
  <si>
    <t>Данные расхождения показателя обеспеченности населения врачами  объясняется оттоком кадров с ЛПУ. Основные причины - уход по возрасту; смена места жительства; переход на другую работу (с более выгодными условиями).</t>
  </si>
  <si>
    <t>Отсутствие притока молодых специалистов в ЛПУ.</t>
  </si>
  <si>
    <t>за год численность врачей уменьшилась на 8 человек</t>
  </si>
  <si>
    <t>Доля врачей первичного звена от общего числа врачей</t>
  </si>
  <si>
    <t>%</t>
  </si>
  <si>
    <t>Вновь прибывших специалистов врачей в ЛПУ для работы в поликлиниках не зарегистрировано.</t>
  </si>
  <si>
    <t>Материнская смертность</t>
  </si>
  <si>
    <t>случаев на 100 тыс. родившихся живыми</t>
  </si>
  <si>
    <t>Первый заместитель Главы Беловского городского округа  Горелова А.В., Начальник МКУ "Управление здравоохранениия г.Белово"Соловьев А.Г..</t>
  </si>
  <si>
    <r>
      <rPr>
        <b/>
        <sz val="13"/>
        <color indexed="8"/>
        <rFont val="Times New Roman"/>
        <family val="1"/>
      </rPr>
      <t>Зафиксирован 1 случай.</t>
    </r>
    <r>
      <rPr>
        <sz val="13"/>
        <color indexed="8"/>
        <rFont val="Times New Roman"/>
        <family val="1"/>
      </rPr>
      <t xml:space="preserve"> Случай материнской смертности разобран комиссией ДОЗН, признан непредотвратимым. Дефектов оказания медицинской помощи нет.</t>
    </r>
  </si>
  <si>
    <t>Зафиксирован 1 случай. Случай материнской смертности разобран комиссией ДОЗН, признан условно предотвратимым. Разработаны дополнительные мероприятия по снижению материнской смертности.</t>
  </si>
  <si>
    <t>Допущен 1 случай</t>
  </si>
  <si>
    <t>Доля пациентов, доставленных по экстренным показаниям, от общего числа пациентов, пролеченных в стационарных условиях</t>
  </si>
  <si>
    <t>ЗДРАВООХРАНЕНИЕ</t>
  </si>
  <si>
    <t>(№ 606 «О мерах по реализации демографической политики РФ»)</t>
  </si>
  <si>
    <t>По Указу: "Обеспечить повышение к 2018 году суммарного коэффициента рождаемости до 1,753"</t>
  </si>
  <si>
    <t>Общий коэффициент рождаемости</t>
  </si>
  <si>
    <t>промилле</t>
  </si>
  <si>
    <t>Первый заместитель Главы Беловского городского округа  Горелова А.В.</t>
  </si>
  <si>
    <t>По Указу: "Обеспечить увеличение к 2018 году ожидаемой продолжительности жизни в Российской Федерации до 74 лет"</t>
  </si>
  <si>
    <t>Ожидаемая продолжительность жизни населения</t>
  </si>
  <si>
    <t>лет</t>
  </si>
  <si>
    <t>по данным органа ЗАГС г. Белово</t>
  </si>
  <si>
    <t>ОБРАЗОВАНИЕ</t>
  </si>
  <si>
    <t>(№ 599 «0 мерах по реализации государственной политики в области образования и науки»)</t>
  </si>
  <si>
    <t>По Указу: "Достижение к 2016 году 100 процентов доступности дошкольного образования для детей в возрасте от трех до семи лет"</t>
  </si>
  <si>
    <r>
      <rPr>
        <b/>
        <sz val="13"/>
        <color indexed="8"/>
        <rFont val="Times New Roman"/>
        <family val="1"/>
      </rPr>
      <t>Доступность дошкольного образования для детей в возрасте от 3 до 7 лет</t>
    </r>
    <r>
      <rPr>
        <sz val="13"/>
        <color indexed="8"/>
        <rFont val="Times New Roman"/>
        <family val="1"/>
      </rPr>
      <t xml:space="preserve"> (Отношение численности детей 3–7 лет, которым предоставлена возможность получать услуги дошкольного образования, к численности детей в возрасте 3–7 лет, скорректированной на численность детей в возрасте 5–7 лет, обучающихся в школе)</t>
    </r>
  </si>
  <si>
    <t xml:space="preserve"> 28.1</t>
  </si>
  <si>
    <t xml:space="preserve">Численность детей в возрасте от 3  
до 7 лет, поставленных на учет для получения дошкольного образования      
</t>
  </si>
  <si>
    <t>Очередность отсутствует</t>
  </si>
  <si>
    <t>По Указу: "Увеличение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процентов, предусмотрев, что 50 процентов из них должны обучаться за счет бюджетных ассигнований федерального бюджета"</t>
  </si>
  <si>
    <r>
      <rPr>
        <b/>
        <sz val="13"/>
        <color indexed="8"/>
        <rFont val="Times New Roman"/>
        <family val="1"/>
      </rPr>
      <t xml:space="preserve">Число детей в возрасте от 5 до 18 лет, обущающихся по доп. программам </t>
    </r>
    <r>
      <rPr>
        <sz val="13"/>
        <color indexed="8"/>
        <rFont val="Times New Roman"/>
        <family val="1"/>
      </rPr>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r>
  </si>
  <si>
    <t xml:space="preserve"> 70-75</t>
  </si>
  <si>
    <t xml:space="preserve">ДОСТУПНОЕ И КОМФОРТНОЕ ЖИЛЬЁ                                                                                                                                                                                                                                                                                                            </t>
  </si>
  <si>
    <t>(№ 600 "О мерах по обеспечению граждан РФ доступным и комфортным жильём и повышению качества жилищно-коммунальных услуг")</t>
  </si>
  <si>
    <t>По Указу: "До 2017 года - 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t>
  </si>
  <si>
    <t>Доля заемных средств в общем объеме капитальных вложений в системы теплоснабжения, водоснабжения, водоотведения и очистки сточных вод</t>
  </si>
  <si>
    <t>Заместитель Главы Беловского городского округа (по жилищно-коммунальному хозяйству) Смараков С.В.</t>
  </si>
  <si>
    <t>По Указу: "До 2020 года - предоставление доступного и комфортного жилья 60 процентам российских семей,    желающих улучшить свои жилищные условия"</t>
  </si>
  <si>
    <r>
      <rPr>
        <b/>
        <sz val="13"/>
        <color indexed="8"/>
        <rFont val="Times New Roman"/>
        <family val="1"/>
      </rPr>
      <t>Предоставление доступного и комфортного жилья семьям, желающим улучшить свои жилищные условия</t>
    </r>
    <r>
      <rPr>
        <sz val="13"/>
        <color indexed="8"/>
        <rFont val="Times New Roman"/>
        <family val="1"/>
      </rPr>
      <t xml:space="preserve"> (Доля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r>
  </si>
  <si>
    <t>Начальник управления архитектуры и градостроительства Администрации Беловского городского округа Бахур А.Ф.</t>
  </si>
  <si>
    <t xml:space="preserve">ГОСУДАРСТВЕННОЕ (МУНИЦИПАЛЬНОЕ) УПРАВЛЕНИЕ                                                                                                                                                                                                                                                        </t>
  </si>
  <si>
    <t>(№ 601 «Об основных направлениях совершенствования системы государственного управления»)</t>
  </si>
  <si>
    <t>По Указу: "Уровень удовлетворенности граждан Российской Федерации качеством предоставления государственных и муниципальных услуг к 2018 году - не менее 90 процентов"</t>
  </si>
  <si>
    <r>
      <rPr>
        <sz val="13"/>
        <color indexed="8"/>
        <rFont val="Times New Roman"/>
        <family val="1"/>
      </rPr>
      <t xml:space="preserve">Уровень удовлетворенности населения Беловского городского округа качеством предоставления государственных и муниципальных услуг </t>
    </r>
    <r>
      <rPr>
        <b/>
        <i/>
        <sz val="13"/>
        <color indexed="60"/>
        <rFont val="Times New Roman"/>
        <family val="1"/>
      </rPr>
      <t>(Уровень удовлетворенности органами местного самоуправление - оценка эффективности деятельности органов местного самоуправления)</t>
    </r>
  </si>
  <si>
    <t>Заместители Главы Беловского городского округа</t>
  </si>
  <si>
    <t>Плановые показатели не были установлены</t>
  </si>
  <si>
    <t>В соответствии с Постановлением Губернатора Кемеровской области от 23.01.2014 № 3-пг "Об оценке населением эффективности деятельности руководителей органов местного самоуправления, унитарных предприятий и учреждений, действующих на региональном и муниципальном уровнях, акционерных обществ, контрольный пакет акций которых находится в собственности Кемеровской области или в муниципальной собственности, осуществляющих оказание услуг населению городских округов и муниципальных районов Кемеровской области"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 официальных сайтов городских округов и муниципальных районов Кемеровской области. Данные опросов должны быть сформированы до 1 декабря.</t>
  </si>
  <si>
    <t>По Указу: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к 2015 году - не менее 90 процентов"</t>
  </si>
  <si>
    <t>Доля населения городского округа, имеющего доступ к получению государственных и муниципальных услуг по принципу «одного окна» по месту пребывания, в том числе в многофункциональном центре предоставления государственных и муниципальных услуг</t>
  </si>
  <si>
    <t>По Указу: "Доля граждан, использующих механизм получения государственных и муниципальных услуг в электронной форме, к 2018 году - не менее 70 процентов"</t>
  </si>
  <si>
    <t>Доля населения городского округа, использующего механизм получения государственных и муниципальных услуг в электронной форме</t>
  </si>
  <si>
    <t>% зарегистрированных на региональном портале гос. услуг</t>
  </si>
  <si>
    <t>По Указу: "Сокращение времени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к 2014 году - до 15 минут"</t>
  </si>
  <si>
    <t>Время ожидания в очереди при обращении заявителя в орган местного самоуправления для получения государственных (муниципальных) услуг</t>
  </si>
  <si>
    <t>минуты</t>
  </si>
  <si>
    <t>Введено МКУ МФЦ «Мои документы»</t>
  </si>
  <si>
    <t>По Указу: "Снижение среднего числа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к 2014 году - до 2"</t>
  </si>
  <si>
    <t>Среднее число обращений представителей бизнес-сообщества в орган местного самоуправления для получения одной государственной (муниципальной) услуги, связанной со сферой предпринимательской деятельности</t>
  </si>
  <si>
    <t>Заместитель Главы Беловского городского округа (по промышленности, развитию потребительского рынка и услуг) Щеколдина Н.В.</t>
  </si>
  <si>
    <t>НАЦИОНАЛЬНАЯ ПОЛИТИКА                                                                                                                                                                                                                                                                                                                                     (№ 602 «Об обеспечении межнационального согласия»)</t>
  </si>
  <si>
    <t>По Указу: "До ноября 2012 года обеспечить разработку комплекса мер, направленных на совершенствование работы органов государственной власти Российской Федерации по предупреждению межнациональных конфликтов, включая создание эффективных механизмов их урегулирования и проведение системного мониторинга состояния межнациональных отношений,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 сформированных по этническому принципу"</t>
  </si>
  <si>
    <t>Предупреждение межнациональных конфликтов, включая создание эффективных механизмов их урегулирования, проведение системного мониторинга состояния межнациональных отношений, а также проведение работы по недопущению проявлений национального и религиозного экстремизма и пресечению деятельности организованных преступных групп, сформированных по этническому принципу</t>
  </si>
  <si>
    <t>Первый заместитель Главы Беловского городского округа Горелова А.В., заместитель Главы Беловского городского округа (по координации работы правоохранительных органов и органов военного управления) Истомин С.М., заместитель Главы Беловского городского округа – руководителю аппарата Кокорина Е.И.</t>
  </si>
  <si>
    <t>постоянно</t>
  </si>
  <si>
    <t xml:space="preserve"> - отсутствует факт</t>
  </si>
  <si>
    <t xml:space="preserve"> - отсутствует план</t>
  </si>
  <si>
    <t>Из них оценочно высокопроизводительных 112</t>
  </si>
  <si>
    <t>(-33%)</t>
  </si>
  <si>
    <t>допущено 9 случаев, к уровню 2014 года показатель снижен на 25%</t>
  </si>
  <si>
    <t>Справочно: средняя заработнная плата по области — 26008,4</t>
  </si>
  <si>
    <t>Справочно: по  среднемесячная  заработнная плата по экономике региона  2015 года — 26008,4 рублей</t>
  </si>
  <si>
    <r>
      <rPr>
        <sz val="13"/>
        <color indexed="8"/>
        <rFont val="Times New Roman"/>
        <family val="1"/>
      </rPr>
      <t xml:space="preserve">Справочно: средняя </t>
    </r>
    <r>
      <rPr>
        <sz val="13"/>
        <color indexed="8"/>
        <rFont val="Times New Roman"/>
        <family val="1"/>
      </rPr>
      <t xml:space="preserve"> заработнная плата по области - 25655,2</t>
    </r>
  </si>
  <si>
    <r>
      <rPr>
        <sz val="13"/>
        <color indexed="8"/>
        <rFont val="Times New Roman"/>
        <family val="1"/>
      </rPr>
      <t xml:space="preserve">Справочно: средняя </t>
    </r>
    <r>
      <rPr>
        <sz val="13"/>
        <color indexed="8"/>
        <rFont val="Times New Roman"/>
        <family val="1"/>
      </rPr>
      <t xml:space="preserve">заработнная плата по области — </t>
    </r>
  </si>
  <si>
    <t>Справочно: по  среднемесячная  заработнная плата по экономике региона   —  рублей</t>
  </si>
  <si>
    <t>Справочно: по  среднемесячная  заработнная плата по экономике региона   -  рублей</t>
  </si>
  <si>
    <t xml:space="preserve">Справочно: средняя заработнная плата по области — </t>
  </si>
  <si>
    <r>
      <rPr>
        <sz val="13"/>
        <color indexed="8"/>
        <rFont val="Times New Roman"/>
        <family val="1"/>
      </rPr>
      <t>Справочно: средняя  заработнная плата по области — 26008</t>
    </r>
  </si>
  <si>
    <t xml:space="preserve">Справочно: средняя заработнная плата по области —  </t>
  </si>
  <si>
    <t xml:space="preserve">изменилась методика расчета: в 2016 году не ниже достигнутого уровня 2015 года </t>
  </si>
  <si>
    <t>не ниже уровня прошлого года</t>
  </si>
  <si>
    <t>1 полугодие 2016</t>
  </si>
  <si>
    <t xml:space="preserve"> за 1 пол. 2016 г. изменение в методике (показатель текущего года к уровню прошлого года)</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</si>
  <si>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29965,3</t>
    </r>
  </si>
  <si>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32668,4</t>
    </r>
  </si>
  <si>
    <t>1 полугодие 2016 года</t>
  </si>
  <si>
    <t>более 100% к уровню прошлого года</t>
  </si>
  <si>
    <t>1полугодие 2016 года</t>
  </si>
  <si>
    <t>за 1 полугодие 2016</t>
  </si>
  <si>
    <t>номинальный рост з/ п , без учета  уровня инфляции</t>
  </si>
  <si>
    <t>За 6 мес. привлечено для участия в творческих мероприятиях - 1146 детей.</t>
  </si>
  <si>
    <t>за 6 месяцев 2016 года</t>
  </si>
  <si>
    <t>1 полугодие 2016     (ср.зп педагогов в общем образовании за 1 полугодие 2016 превышает ср.зп  за 2015 год  за счет отпускного периода педагогов в летний период)</t>
  </si>
  <si>
    <t>1 полугодие 2016 (ср.зп в общем образовании завышена за 1 полугодие 2016 из-за массового отпускного периода педагогов в летнее время)</t>
  </si>
  <si>
    <t>1 полугодие 2016 (Целевой показатель ДОиН Кемеровской области выполнен)                              В сравнении со среднеотраслевой зп учителей недовыполнен из-за  завышения  ср зп учителей  за 1 полугодие 2016 (массовый уход учителей в отпуск в в летнее время)</t>
  </si>
  <si>
    <t>численность увеличилась</t>
  </si>
  <si>
    <t>из них оценочно высокопроизводительных 15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</si>
</sst>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quot;   &quot;"/>
  </numFmts>
  <fonts count="22">
    <font>
      <sz val="11"/>
      <color indexed="8"/>
      <name val="Calibri"/>
      <family val="2"/>
    </font>
    <font>
      <sz val="10"/>
      <name val="Arial"/>
      <family val="0"/>
    </font>
    <font>
      <sz val="13"/>
      <color indexed="8"/>
      <name val="Times New Roman"/>
      <family val="1"/>
    </font>
    <font>
      <b/>
      <sz val="13"/>
      <color indexed="8"/>
      <name val="Times New Roman"/>
      <family val="1"/>
    </font>
    <font>
      <b/>
      <i/>
      <sz val="13"/>
      <color indexed="8"/>
      <name val="Times New Roman"/>
      <family val="1"/>
    </font>
    <font>
      <b/>
      <i/>
      <sz val="13"/>
      <color indexed="60"/>
      <name val="Times New Roman"/>
      <family val="1"/>
    </font>
    <font>
      <sz val="13"/>
      <name val="Times New Roman"/>
      <family val="1"/>
    </font>
    <font>
      <b/>
      <u val="single"/>
      <sz val="13"/>
      <color indexed="8"/>
      <name val="Times New Roman"/>
      <family val="1"/>
    </font>
    <font>
      <u val="single"/>
      <sz val="13"/>
      <color indexed="8"/>
      <name val="Times New Roman"/>
      <family val="1"/>
    </font>
    <font>
      <b/>
      <i/>
      <sz val="13"/>
      <color indexed="16"/>
      <name val="Times New Roman"/>
      <family val="1"/>
    </font>
    <font>
      <b/>
      <i/>
      <u val="single"/>
      <sz val="13"/>
      <color indexed="16"/>
      <name val="Times New Roman"/>
      <family val="1"/>
    </font>
    <font>
      <b/>
      <i/>
      <sz val="13"/>
      <color indexed="13"/>
      <name val="Times New Roman"/>
      <family val="1"/>
    </font>
    <font>
      <b/>
      <sz val="11"/>
      <color indexed="8"/>
      <name val="Times New Roman"/>
      <family val="1"/>
    </font>
    <font>
      <sz val="11"/>
      <color indexed="8"/>
      <name val="Times New Roman"/>
      <family val="1"/>
    </font>
    <font>
      <sz val="12"/>
      <color indexed="8"/>
      <name val="Times New Roman"/>
      <family val="1"/>
    </font>
    <font>
      <b/>
      <sz val="13"/>
      <color indexed="10"/>
      <name val="Times New Roman"/>
      <family val="1"/>
    </font>
    <font>
      <sz val="13"/>
      <color indexed="16"/>
      <name val="Times New Roman"/>
      <family val="1"/>
    </font>
    <font>
      <sz val="14"/>
      <color indexed="8"/>
      <name val="Times New Roman"/>
      <family val="1"/>
    </font>
    <font>
      <sz val="10"/>
      <color indexed="8"/>
      <name val="Times New Roman"/>
      <family val="1"/>
    </font>
    <font>
      <sz val="12"/>
      <color indexed="10"/>
      <name val="Times New Roman"/>
      <family val="1"/>
    </font>
    <font>
      <b/>
      <i/>
      <sz val="13"/>
      <color indexed="12"/>
      <name val="Times New Roman"/>
      <family val="1"/>
    </font>
    <font>
      <sz val="8"/>
      <name val="Calibri"/>
      <family val="2"/>
    </font>
  </fonts>
  <fills count="1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26"/>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12"/>
        <bgColor indexed="64"/>
      </patternFill>
    </fill>
  </fills>
  <borders count="47">
    <border>
      <left/>
      <right/>
      <top/>
      <bottom/>
      <diagonal/>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300">
    <xf numFmtId="0" fontId="0" fillId="0" borderId="0" xfId="0" applyAlignment="1">
      <alignment/>
    </xf>
    <xf numFmtId="0" fontId="2" fillId="0" borderId="0" xfId="0" applyFont="1" applyAlignment="1">
      <alignment/>
    </xf>
    <xf numFmtId="0" fontId="2" fillId="0" borderId="0" xfId="0" applyFont="1" applyBorder="1" applyAlignment="1">
      <alignment horizontal="left"/>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2" fillId="0" borderId="2" xfId="0" applyFont="1" applyBorder="1" applyAlignment="1">
      <alignment horizontal="left"/>
    </xf>
    <xf numFmtId="3" fontId="2" fillId="0" borderId="0" xfId="0" applyNumberFormat="1" applyFont="1" applyAlignment="1">
      <alignment/>
    </xf>
    <xf numFmtId="164" fontId="2" fillId="2"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0" applyFont="1" applyFill="1" applyAlignment="1">
      <alignment/>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66" fontId="2" fillId="0" borderId="4"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center" wrapText="1"/>
    </xf>
    <xf numFmtId="166" fontId="2" fillId="4"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0" borderId="4" xfId="0" applyFont="1" applyFill="1" applyBorder="1" applyAlignment="1">
      <alignment horizontal="center" vertical="top" wrapText="1"/>
    </xf>
    <xf numFmtId="166" fontId="2" fillId="0" borderId="4" xfId="0" applyNumberFormat="1" applyFont="1" applyFill="1" applyBorder="1" applyAlignment="1">
      <alignment horizontal="center" vertical="top" wrapText="1"/>
    </xf>
    <xf numFmtId="166"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166" fontId="2" fillId="2" borderId="2" xfId="0" applyNumberFormat="1" applyFont="1" applyFill="1" applyBorder="1" applyAlignment="1">
      <alignment horizontal="center" vertical="top" wrapText="1"/>
    </xf>
    <xf numFmtId="0" fontId="2" fillId="3" borderId="2" xfId="0" applyFont="1" applyFill="1" applyBorder="1" applyAlignment="1">
      <alignment horizontal="center" vertical="top" wrapText="1"/>
    </xf>
    <xf numFmtId="166" fontId="2" fillId="3" borderId="2"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166" fontId="2" fillId="2" borderId="3" xfId="0" applyNumberFormat="1" applyFont="1" applyFill="1" applyBorder="1" applyAlignment="1">
      <alignment horizontal="center" vertical="top" wrapText="1"/>
    </xf>
    <xf numFmtId="0" fontId="2" fillId="4" borderId="4" xfId="0" applyFont="1" applyFill="1" applyBorder="1" applyAlignment="1">
      <alignment horizontal="center" vertical="top" wrapText="1"/>
    </xf>
    <xf numFmtId="166" fontId="2" fillId="5" borderId="4" xfId="0" applyNumberFormat="1" applyFont="1" applyFill="1" applyBorder="1" applyAlignment="1">
      <alignment horizontal="center" vertical="top" wrapText="1"/>
    </xf>
    <xf numFmtId="166" fontId="2" fillId="2" borderId="4" xfId="0" applyNumberFormat="1" applyFont="1" applyFill="1" applyBorder="1" applyAlignment="1">
      <alignment horizontal="center" vertical="top" wrapText="1"/>
    </xf>
    <xf numFmtId="0" fontId="2" fillId="0" borderId="0" xfId="0" applyFont="1" applyBorder="1" applyAlignment="1">
      <alignment/>
    </xf>
    <xf numFmtId="0" fontId="2" fillId="4" borderId="2" xfId="0" applyFont="1" applyFill="1" applyBorder="1" applyAlignment="1">
      <alignment horizontal="center" vertical="top" wrapText="1"/>
    </xf>
    <xf numFmtId="166" fontId="2" fillId="5" borderId="2"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6" fontId="2" fillId="3" borderId="4"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7" fontId="3" fillId="0" borderId="2" xfId="0" applyNumberFormat="1"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166" fontId="3" fillId="3" borderId="2" xfId="0" applyNumberFormat="1" applyFont="1" applyFill="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6" xfId="0" applyFont="1" applyBorder="1" applyAlignment="1">
      <alignment horizontal="center" vertical="top"/>
    </xf>
    <xf numFmtId="0" fontId="2" fillId="2" borderId="7" xfId="0" applyFont="1" applyFill="1" applyBorder="1" applyAlignment="1">
      <alignment horizontal="left" vertical="top" wrapText="1"/>
    </xf>
    <xf numFmtId="1" fontId="2" fillId="0"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5" borderId="0" xfId="0" applyFont="1" applyFill="1" applyBorder="1" applyAlignment="1">
      <alignment horizontal="left"/>
    </xf>
    <xf numFmtId="0" fontId="2" fillId="4" borderId="0" xfId="0" applyFont="1" applyFill="1" applyBorder="1" applyAlignment="1">
      <alignment horizontal="left"/>
    </xf>
    <xf numFmtId="0" fontId="2" fillId="5"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0" borderId="0" xfId="0" applyFont="1" applyBorder="1" applyAlignment="1">
      <alignment horizontal="left" vertical="top" wrapText="1"/>
    </xf>
    <xf numFmtId="166" fontId="2" fillId="3" borderId="8" xfId="0" applyNumberFormat="1" applyFont="1" applyFill="1" applyBorder="1" applyAlignment="1">
      <alignment horizontal="center" vertical="justify" wrapText="1"/>
    </xf>
    <xf numFmtId="0" fontId="2" fillId="0" borderId="8" xfId="0" applyFont="1" applyFill="1" applyBorder="1" applyAlignment="1">
      <alignment horizontal="left" vertical="justify" wrapText="1"/>
    </xf>
    <xf numFmtId="0" fontId="2" fillId="0" borderId="8" xfId="0" applyFont="1" applyBorder="1" applyAlignment="1">
      <alignment horizontal="left" vertical="justify" wrapText="1"/>
    </xf>
    <xf numFmtId="164" fontId="2" fillId="2" borderId="8" xfId="0" applyNumberFormat="1" applyFont="1" applyFill="1" applyBorder="1" applyAlignment="1">
      <alignment horizontal="left" vertical="justify" wrapText="1"/>
    </xf>
    <xf numFmtId="0" fontId="2" fillId="0" borderId="8" xfId="0" applyFont="1" applyFill="1" applyBorder="1" applyAlignment="1">
      <alignment horizontal="center" vertical="justify" wrapText="1"/>
    </xf>
    <xf numFmtId="0" fontId="2" fillId="3" borderId="8" xfId="0" applyFont="1" applyFill="1" applyBorder="1" applyAlignment="1">
      <alignment horizontal="center" vertical="justify"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justify" wrapText="1"/>
    </xf>
    <xf numFmtId="0" fontId="2" fillId="2" borderId="9" xfId="0" applyFont="1" applyFill="1" applyBorder="1" applyAlignment="1">
      <alignment horizontal="center" vertical="justify" wrapText="1"/>
    </xf>
    <xf numFmtId="0" fontId="6" fillId="0" borderId="8" xfId="0" applyFont="1" applyFill="1" applyBorder="1" applyAlignment="1">
      <alignment horizontal="center" vertical="justify" wrapText="1"/>
    </xf>
    <xf numFmtId="166" fontId="2" fillId="2" borderId="10" xfId="0" applyNumberFormat="1" applyFont="1" applyFill="1" applyBorder="1" applyAlignment="1">
      <alignment horizontal="center" vertical="justify" wrapText="1"/>
    </xf>
    <xf numFmtId="166" fontId="2" fillId="2" borderId="8" xfId="0" applyNumberFormat="1" applyFont="1" applyFill="1" applyBorder="1" applyAlignment="1">
      <alignment horizontal="center" vertical="justify" wrapText="1"/>
    </xf>
    <xf numFmtId="166" fontId="2" fillId="0" borderId="8" xfId="0" applyNumberFormat="1" applyFont="1" applyFill="1" applyBorder="1" applyAlignment="1">
      <alignment horizontal="center" vertical="justify" wrapText="1"/>
    </xf>
    <xf numFmtId="164" fontId="2" fillId="0" borderId="8" xfId="0" applyNumberFormat="1" applyFont="1" applyFill="1" applyBorder="1" applyAlignment="1">
      <alignment horizontal="center" vertical="justify" wrapText="1"/>
    </xf>
    <xf numFmtId="164" fontId="2" fillId="0" borderId="8" xfId="0" applyNumberFormat="1" applyFont="1" applyFill="1" applyBorder="1" applyAlignment="1">
      <alignment horizontal="left" vertical="justify" wrapText="1"/>
    </xf>
    <xf numFmtId="166" fontId="2" fillId="0" borderId="10" xfId="0" applyNumberFormat="1" applyFont="1" applyFill="1" applyBorder="1" applyAlignment="1">
      <alignment horizontal="center" vertical="justify" wrapText="1"/>
    </xf>
    <xf numFmtId="166" fontId="2" fillId="2" borderId="8" xfId="0" applyNumberFormat="1" applyFont="1" applyFill="1" applyBorder="1" applyAlignment="1">
      <alignment horizontal="left" vertical="justify" wrapText="1"/>
    </xf>
    <xf numFmtId="166" fontId="2" fillId="0" borderId="9" xfId="0" applyNumberFormat="1" applyFont="1" applyFill="1" applyBorder="1" applyAlignment="1">
      <alignment horizontal="center" vertical="justify" wrapText="1"/>
    </xf>
    <xf numFmtId="166" fontId="2" fillId="3" borderId="8" xfId="0" applyNumberFormat="1" applyFont="1" applyFill="1" applyBorder="1" applyAlignment="1">
      <alignment vertical="justify" wrapText="1"/>
    </xf>
    <xf numFmtId="166" fontId="2" fillId="2" borderId="10" xfId="0" applyNumberFormat="1" applyFont="1" applyFill="1" applyBorder="1" applyAlignment="1">
      <alignment vertical="justify" wrapText="1"/>
    </xf>
    <xf numFmtId="166" fontId="2" fillId="2" borderId="9" xfId="0" applyNumberFormat="1" applyFont="1" applyFill="1" applyBorder="1" applyAlignment="1">
      <alignment horizontal="center" vertical="justify" wrapText="1"/>
    </xf>
    <xf numFmtId="166" fontId="2" fillId="2" borderId="11" xfId="0" applyNumberFormat="1" applyFont="1" applyFill="1" applyBorder="1" applyAlignment="1">
      <alignment horizontal="center" vertical="justify" wrapText="1"/>
    </xf>
    <xf numFmtId="0" fontId="0" fillId="0" borderId="0" xfId="0" applyAlignment="1">
      <alignment vertical="justify" wrapText="1"/>
    </xf>
    <xf numFmtId="0" fontId="14" fillId="2" borderId="8" xfId="0" applyFont="1" applyFill="1" applyBorder="1" applyAlignment="1">
      <alignment horizontal="center" vertical="justify" wrapText="1"/>
    </xf>
    <xf numFmtId="0" fontId="2" fillId="0" borderId="9" xfId="0" applyFont="1" applyFill="1" applyBorder="1" applyAlignment="1">
      <alignment horizontal="center" vertical="justify" wrapText="1"/>
    </xf>
    <xf numFmtId="0" fontId="13" fillId="0" borderId="2" xfId="0" applyNumberFormat="1" applyFont="1" applyBorder="1" applyAlignment="1">
      <alignment horizontal="center" vertical="justify" wrapText="1"/>
    </xf>
    <xf numFmtId="0" fontId="13" fillId="0" borderId="12" xfId="0" applyNumberFormat="1" applyFont="1" applyBorder="1" applyAlignment="1">
      <alignment horizontal="center" vertical="justify" wrapText="1"/>
    </xf>
    <xf numFmtId="166" fontId="2" fillId="0" borderId="11" xfId="0" applyNumberFormat="1" applyFont="1" applyFill="1" applyBorder="1" applyAlignment="1">
      <alignment horizontal="center" vertical="justify" wrapText="1"/>
    </xf>
    <xf numFmtId="0" fontId="2" fillId="0" borderId="13" xfId="0" applyFont="1" applyFill="1" applyBorder="1" applyAlignment="1">
      <alignment horizontal="center" vertical="justify" wrapText="1"/>
    </xf>
    <xf numFmtId="0" fontId="2" fillId="0" borderId="0" xfId="0" applyFont="1" applyBorder="1" applyAlignment="1">
      <alignment horizontal="center" vertical="justify" wrapText="1"/>
    </xf>
    <xf numFmtId="0" fontId="2" fillId="0" borderId="14" xfId="0" applyFont="1" applyFill="1" applyBorder="1" applyAlignment="1">
      <alignment horizontal="center" vertical="justify" wrapText="1"/>
    </xf>
    <xf numFmtId="166" fontId="2" fillId="0" borderId="3" xfId="0" applyNumberFormat="1" applyFont="1" applyFill="1" applyBorder="1" applyAlignment="1">
      <alignment horizontal="center" vertical="justify" wrapText="1"/>
    </xf>
    <xf numFmtId="166" fontId="2" fillId="0" borderId="4" xfId="0" applyNumberFormat="1" applyFont="1" applyFill="1" applyBorder="1" applyAlignment="1">
      <alignment horizontal="center" vertical="justify" wrapText="1"/>
    </xf>
    <xf numFmtId="0" fontId="18" fillId="0" borderId="8" xfId="0" applyFont="1" applyFill="1" applyBorder="1" applyAlignment="1">
      <alignment horizontal="left" vertical="justify" wrapText="1"/>
    </xf>
    <xf numFmtId="0" fontId="14" fillId="0" borderId="8" xfId="0" applyFont="1" applyFill="1" applyBorder="1" applyAlignment="1">
      <alignment horizontal="left" vertical="justify" wrapText="1"/>
    </xf>
    <xf numFmtId="0" fontId="14" fillId="0" borderId="15" xfId="0" applyFont="1" applyBorder="1" applyAlignment="1">
      <alignment horizontal="justify" vertical="justify" wrapText="1"/>
    </xf>
    <xf numFmtId="0" fontId="2" fillId="2" borderId="16" xfId="0" applyFont="1" applyFill="1" applyBorder="1" applyAlignment="1">
      <alignment horizontal="center" vertical="justify" wrapText="1"/>
    </xf>
    <xf numFmtId="0" fontId="2" fillId="2" borderId="10" xfId="0" applyFont="1" applyFill="1" applyBorder="1" applyAlignment="1">
      <alignment horizontal="center" vertical="justify" wrapText="1"/>
    </xf>
    <xf numFmtId="0" fontId="2" fillId="0" borderId="0" xfId="0" applyFont="1" applyBorder="1" applyAlignment="1">
      <alignment horizontal="left" vertical="justify" wrapText="1"/>
    </xf>
    <xf numFmtId="166" fontId="2" fillId="5"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justify" wrapText="1"/>
    </xf>
    <xf numFmtId="0" fontId="16" fillId="6" borderId="2" xfId="0" applyFont="1" applyFill="1" applyBorder="1" applyAlignment="1">
      <alignment horizontal="center" vertical="justify" wrapText="1"/>
    </xf>
    <xf numFmtId="0" fontId="2" fillId="7" borderId="2" xfId="0" applyFont="1" applyFill="1" applyBorder="1" applyAlignment="1">
      <alignment horizontal="center" vertical="top" wrapText="1"/>
    </xf>
    <xf numFmtId="0" fontId="6" fillId="7" borderId="2" xfId="0" applyFont="1" applyFill="1" applyBorder="1" applyAlignment="1">
      <alignment horizontal="center" vertical="top" wrapText="1"/>
    </xf>
    <xf numFmtId="0" fontId="2" fillId="8" borderId="2" xfId="0"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0" fontId="2" fillId="8" borderId="8" xfId="0" applyFont="1" applyFill="1" applyBorder="1" applyAlignment="1">
      <alignment horizontal="center" vertical="justify" wrapText="1"/>
    </xf>
    <xf numFmtId="0" fontId="2" fillId="9" borderId="2" xfId="0"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0" fontId="2" fillId="9" borderId="8" xfId="0" applyFont="1" applyFill="1" applyBorder="1" applyAlignment="1">
      <alignment horizontal="center" vertical="justify" wrapText="1"/>
    </xf>
    <xf numFmtId="166" fontId="2" fillId="9" borderId="2" xfId="0" applyNumberFormat="1" applyFont="1" applyFill="1" applyBorder="1" applyAlignment="1">
      <alignment horizontal="center" vertical="center" wrapText="1"/>
    </xf>
    <xf numFmtId="166" fontId="2" fillId="9" borderId="9" xfId="0" applyNumberFormat="1" applyFont="1" applyFill="1" applyBorder="1" applyAlignment="1">
      <alignment horizontal="center" vertical="justify" wrapText="1"/>
    </xf>
    <xf numFmtId="166" fontId="2" fillId="9" borderId="8" xfId="0" applyNumberFormat="1" applyFont="1" applyFill="1" applyBorder="1" applyAlignment="1">
      <alignment vertical="justify" wrapText="1"/>
    </xf>
    <xf numFmtId="166" fontId="2" fillId="9" borderId="10" xfId="0" applyNumberFormat="1" applyFont="1" applyFill="1" applyBorder="1" applyAlignment="1">
      <alignment vertical="justify" wrapText="1"/>
    </xf>
    <xf numFmtId="165" fontId="2" fillId="9"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165" fontId="2" fillId="10" borderId="2" xfId="0" applyNumberFormat="1" applyFont="1" applyFill="1" applyBorder="1" applyAlignment="1">
      <alignment horizontal="center" vertical="center" wrapText="1"/>
    </xf>
    <xf numFmtId="0" fontId="2" fillId="10" borderId="8" xfId="0" applyFont="1" applyFill="1" applyBorder="1" applyAlignment="1">
      <alignment horizontal="center" vertical="justify" wrapText="1"/>
    </xf>
    <xf numFmtId="0" fontId="2" fillId="11" borderId="2" xfId="0" applyFont="1" applyFill="1" applyBorder="1" applyAlignment="1">
      <alignment horizontal="center" vertical="center" wrapText="1"/>
    </xf>
    <xf numFmtId="0" fontId="2" fillId="11" borderId="8" xfId="0" applyFont="1" applyFill="1" applyBorder="1" applyAlignment="1">
      <alignment horizontal="center" vertical="justify" wrapText="1"/>
    </xf>
    <xf numFmtId="2" fontId="2" fillId="9" borderId="2" xfId="0" applyNumberFormat="1" applyFont="1" applyFill="1" applyBorder="1" applyAlignment="1">
      <alignment horizontal="center" vertical="center" wrapText="1"/>
    </xf>
    <xf numFmtId="164" fontId="2" fillId="11" borderId="2"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top" wrapText="1"/>
    </xf>
    <xf numFmtId="166" fontId="2" fillId="2" borderId="5" xfId="0" applyNumberFormat="1" applyFont="1" applyFill="1" applyBorder="1" applyAlignment="1">
      <alignment horizontal="center" vertical="top" wrapText="1"/>
    </xf>
    <xf numFmtId="0" fontId="2" fillId="9" borderId="17" xfId="0" applyFont="1" applyFill="1" applyBorder="1" applyAlignment="1">
      <alignment horizontal="center" vertical="top" wrapText="1"/>
    </xf>
    <xf numFmtId="0" fontId="0" fillId="8" borderId="17" xfId="0" applyFill="1" applyBorder="1" applyAlignment="1">
      <alignment vertical="center" wrapText="1"/>
    </xf>
    <xf numFmtId="166" fontId="2" fillId="9" borderId="17" xfId="0" applyNumberFormat="1" applyFont="1" applyFill="1" applyBorder="1" applyAlignment="1">
      <alignment horizontal="center" vertical="center" wrapText="1"/>
    </xf>
    <xf numFmtId="166" fontId="2" fillId="9" borderId="17" xfId="0" applyNumberFormat="1" applyFont="1" applyFill="1" applyBorder="1" applyAlignment="1">
      <alignment horizontal="center" vertical="top" wrapText="1"/>
    </xf>
    <xf numFmtId="49" fontId="2" fillId="9" borderId="17" xfId="0" applyNumberFormat="1" applyFont="1" applyFill="1" applyBorder="1" applyAlignment="1">
      <alignment horizontal="center" vertical="justify" wrapText="1"/>
    </xf>
    <xf numFmtId="0" fontId="2" fillId="9" borderId="4" xfId="0" applyFont="1" applyFill="1" applyBorder="1" applyAlignment="1">
      <alignment horizontal="center" vertical="top" wrapText="1"/>
    </xf>
    <xf numFmtId="166" fontId="2" fillId="9" borderId="4" xfId="0" applyNumberFormat="1" applyFont="1" applyFill="1" applyBorder="1" applyAlignment="1">
      <alignment horizontal="center" vertical="top" wrapText="1"/>
    </xf>
    <xf numFmtId="0" fontId="2" fillId="11" borderId="4" xfId="0" applyFont="1" applyFill="1" applyBorder="1" applyAlignment="1">
      <alignment horizontal="center" vertical="top" wrapText="1"/>
    </xf>
    <xf numFmtId="0" fontId="2" fillId="12" borderId="4" xfId="0" applyFont="1" applyFill="1" applyBorder="1" applyAlignment="1">
      <alignment horizontal="center" vertical="top" wrapText="1"/>
    </xf>
    <xf numFmtId="166" fontId="2" fillId="11" borderId="4" xfId="0" applyNumberFormat="1" applyFont="1" applyFill="1" applyBorder="1" applyAlignment="1">
      <alignment horizontal="center" vertical="top" wrapText="1"/>
    </xf>
    <xf numFmtId="166" fontId="2" fillId="11" borderId="11" xfId="0" applyNumberFormat="1" applyFont="1" applyFill="1" applyBorder="1" applyAlignment="1">
      <alignment horizontal="center" vertical="justify" wrapText="1"/>
    </xf>
    <xf numFmtId="0" fontId="2" fillId="9" borderId="2" xfId="0" applyFont="1" applyFill="1" applyBorder="1" applyAlignment="1">
      <alignment horizontal="center" vertical="top" wrapText="1"/>
    </xf>
    <xf numFmtId="166" fontId="2" fillId="9" borderId="2" xfId="0" applyNumberFormat="1" applyFont="1" applyFill="1" applyBorder="1" applyAlignment="1">
      <alignment horizontal="center" vertical="top" wrapText="1"/>
    </xf>
    <xf numFmtId="166" fontId="2" fillId="9" borderId="11" xfId="0" applyNumberFormat="1" applyFont="1" applyFill="1" applyBorder="1" applyAlignment="1">
      <alignment horizontal="center" vertical="justify" wrapText="1"/>
    </xf>
    <xf numFmtId="166" fontId="2" fillId="9" borderId="8" xfId="0" applyNumberFormat="1" applyFont="1" applyFill="1" applyBorder="1" applyAlignment="1">
      <alignment horizontal="center" vertical="justify" wrapText="1"/>
    </xf>
    <xf numFmtId="164" fontId="2" fillId="9" borderId="2" xfId="0" applyNumberFormat="1" applyFont="1" applyFill="1" applyBorder="1" applyAlignment="1">
      <alignment horizontal="center" vertical="top" wrapText="1"/>
    </xf>
    <xf numFmtId="164" fontId="3" fillId="9" borderId="2" xfId="0" applyNumberFormat="1" applyFont="1" applyFill="1" applyBorder="1" applyAlignment="1">
      <alignment horizontal="center" vertical="top" wrapText="1"/>
    </xf>
    <xf numFmtId="0" fontId="2" fillId="10" borderId="2" xfId="0" applyFont="1" applyFill="1" applyBorder="1" applyAlignment="1">
      <alignment horizontal="center" vertical="top" wrapText="1"/>
    </xf>
    <xf numFmtId="0" fontId="2" fillId="13" borderId="2" xfId="0" applyFont="1" applyFill="1" applyBorder="1" applyAlignment="1">
      <alignment horizontal="center" vertical="top" wrapText="1"/>
    </xf>
    <xf numFmtId="0" fontId="3" fillId="9" borderId="2" xfId="0" applyFont="1" applyFill="1" applyBorder="1" applyAlignment="1">
      <alignment horizontal="center" vertical="top" wrapText="1"/>
    </xf>
    <xf numFmtId="166" fontId="2" fillId="9" borderId="3" xfId="0" applyNumberFormat="1" applyFont="1" applyFill="1" applyBorder="1" applyAlignment="1">
      <alignment horizontal="center" vertical="justify" wrapText="1"/>
    </xf>
    <xf numFmtId="166" fontId="3" fillId="9" borderId="2" xfId="0" applyNumberFormat="1" applyFont="1" applyFill="1" applyBorder="1" applyAlignment="1">
      <alignment horizontal="center" vertical="top" wrapText="1"/>
    </xf>
    <xf numFmtId="49" fontId="2" fillId="9" borderId="4" xfId="0" applyNumberFormat="1" applyFont="1" applyFill="1" applyBorder="1" applyAlignment="1">
      <alignment horizontal="center" vertical="justify" wrapText="1"/>
    </xf>
    <xf numFmtId="3" fontId="2" fillId="9" borderId="2" xfId="0" applyNumberFormat="1" applyFont="1" applyFill="1" applyBorder="1" applyAlignment="1">
      <alignment horizontal="center" vertical="center" wrapText="1"/>
    </xf>
    <xf numFmtId="0" fontId="6" fillId="13" borderId="2" xfId="0" applyFont="1" applyFill="1" applyBorder="1" applyAlignment="1">
      <alignment horizontal="center" vertical="top" wrapText="1"/>
    </xf>
    <xf numFmtId="166" fontId="2" fillId="9" borderId="4" xfId="0" applyNumberFormat="1" applyFont="1" applyFill="1" applyBorder="1" applyAlignment="1">
      <alignment horizontal="center" vertical="justify"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8" xfId="0" applyFont="1" applyFill="1" applyBorder="1" applyAlignment="1">
      <alignment horizontal="center" vertical="top" wrapText="1"/>
    </xf>
    <xf numFmtId="0" fontId="2" fillId="13" borderId="2" xfId="0" applyFont="1" applyFill="1" applyBorder="1" applyAlignment="1">
      <alignment horizontal="center" vertical="center" wrapText="1"/>
    </xf>
    <xf numFmtId="49" fontId="2" fillId="9" borderId="8" xfId="0" applyNumberFormat="1" applyFont="1" applyFill="1" applyBorder="1" applyAlignment="1">
      <alignment horizontal="center" vertical="justify" wrapText="1"/>
    </xf>
    <xf numFmtId="0" fontId="16" fillId="13" borderId="2" xfId="0" applyFont="1" applyFill="1" applyBorder="1" applyAlignment="1">
      <alignment horizontal="center" vertical="justify" wrapText="1"/>
    </xf>
    <xf numFmtId="166" fontId="2" fillId="9" borderId="2" xfId="0" applyNumberFormat="1" applyFont="1" applyFill="1" applyBorder="1" applyAlignment="1">
      <alignment horizontal="center" vertical="justify" wrapText="1"/>
    </xf>
    <xf numFmtId="166" fontId="2" fillId="9" borderId="10" xfId="0" applyNumberFormat="1" applyFont="1" applyFill="1" applyBorder="1" applyAlignment="1">
      <alignment horizontal="center" vertical="justify" wrapText="1"/>
    </xf>
    <xf numFmtId="0" fontId="2" fillId="11" borderId="2" xfId="0" applyFont="1" applyFill="1" applyBorder="1" applyAlignment="1">
      <alignment horizontal="center" vertical="top" wrapText="1"/>
    </xf>
    <xf numFmtId="0" fontId="3" fillId="3" borderId="2" xfId="0" applyFont="1" applyFill="1" applyBorder="1" applyAlignment="1">
      <alignment horizontal="center" vertical="top" wrapText="1"/>
    </xf>
    <xf numFmtId="166" fontId="2" fillId="10" borderId="11" xfId="0" applyNumberFormat="1" applyFont="1" applyFill="1" applyBorder="1" applyAlignment="1">
      <alignment horizontal="center" vertical="justify" wrapText="1"/>
    </xf>
    <xf numFmtId="164" fontId="2" fillId="3" borderId="2" xfId="0" applyNumberFormat="1" applyFont="1" applyFill="1" applyBorder="1" applyAlignment="1">
      <alignment horizontal="center" vertical="top" wrapText="1"/>
    </xf>
    <xf numFmtId="0" fontId="2" fillId="10" borderId="4" xfId="0" applyFont="1" applyFill="1" applyBorder="1" applyAlignment="1">
      <alignment horizontal="center" vertical="top" wrapText="1"/>
    </xf>
    <xf numFmtId="166" fontId="2" fillId="10" borderId="4" xfId="0" applyNumberFormat="1" applyFont="1" applyFill="1" applyBorder="1" applyAlignment="1">
      <alignment horizontal="center" vertical="top" wrapText="1"/>
    </xf>
    <xf numFmtId="166" fontId="2" fillId="11" borderId="2" xfId="0" applyNumberFormat="1" applyFont="1" applyFill="1" applyBorder="1" applyAlignment="1">
      <alignment horizontal="center" vertical="center" wrapText="1"/>
    </xf>
    <xf numFmtId="166" fontId="2" fillId="11" borderId="8" xfId="0" applyNumberFormat="1" applyFont="1" applyFill="1" applyBorder="1" applyAlignment="1">
      <alignment horizontal="center" vertical="justify" wrapText="1"/>
    </xf>
    <xf numFmtId="0" fontId="2" fillId="0" borderId="14"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2" fillId="0" borderId="20" xfId="0" applyFont="1" applyBorder="1" applyAlignment="1">
      <alignment horizontal="center" vertical="top"/>
    </xf>
    <xf numFmtId="0" fontId="2" fillId="2" borderId="21" xfId="0" applyFont="1" applyFill="1" applyBorder="1" applyAlignment="1">
      <alignment horizontal="left" vertical="top" wrapText="1"/>
    </xf>
    <xf numFmtId="0" fontId="2" fillId="2" borderId="4" xfId="0" applyFont="1" applyFill="1" applyBorder="1" applyAlignment="1">
      <alignment horizontal="center" vertical="top" wrapText="1"/>
    </xf>
    <xf numFmtId="0" fontId="4" fillId="2" borderId="22" xfId="0" applyFont="1" applyFill="1" applyBorder="1" applyAlignment="1">
      <alignment horizontal="center" vertical="top" wrapText="1"/>
    </xf>
    <xf numFmtId="0" fontId="2" fillId="0" borderId="6" xfId="0" applyFont="1" applyBorder="1" applyAlignment="1">
      <alignment horizontal="center" vertical="top"/>
    </xf>
    <xf numFmtId="0" fontId="2" fillId="2" borderId="7" xfId="0" applyFont="1" applyFill="1" applyBorder="1" applyAlignment="1">
      <alignment horizontal="left" vertical="top" wrapText="1"/>
    </xf>
    <xf numFmtId="166" fontId="2" fillId="3" borderId="9" xfId="0" applyNumberFormat="1" applyFont="1" applyFill="1" applyBorder="1" applyAlignment="1">
      <alignment horizontal="center" vertical="justify" wrapText="1"/>
    </xf>
    <xf numFmtId="3" fontId="2" fillId="3"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top" wrapText="1"/>
    </xf>
    <xf numFmtId="166" fontId="2" fillId="3" borderId="3" xfId="0" applyNumberFormat="1" applyFont="1" applyFill="1" applyBorder="1" applyAlignment="1">
      <alignment horizontal="center" vertical="top" wrapText="1"/>
    </xf>
    <xf numFmtId="49" fontId="2" fillId="3" borderId="9" xfId="0" applyNumberFormat="1" applyFont="1" applyFill="1" applyBorder="1" applyAlignment="1">
      <alignment horizontal="center" vertical="justify" wrapText="1"/>
    </xf>
    <xf numFmtId="0" fontId="2" fillId="3" borderId="2" xfId="0" applyFont="1" applyFill="1" applyBorder="1" applyAlignment="1">
      <alignment horizontal="center" vertical="top" wrapText="1"/>
    </xf>
    <xf numFmtId="166" fontId="2" fillId="3" borderId="14" xfId="0" applyNumberFormat="1" applyFont="1" applyFill="1" applyBorder="1" applyAlignment="1">
      <alignment horizontal="center" vertical="top" wrapText="1"/>
    </xf>
    <xf numFmtId="0" fontId="0" fillId="0" borderId="0" xfId="0" applyAlignment="1">
      <alignment vertical="top" wrapText="1"/>
    </xf>
    <xf numFmtId="0" fontId="5" fillId="0" borderId="8" xfId="0" applyFont="1" applyFill="1" applyBorder="1" applyAlignment="1">
      <alignment horizontal="center" vertical="justify" wrapText="1"/>
    </xf>
    <xf numFmtId="0" fontId="2" fillId="2" borderId="8" xfId="0" applyFont="1" applyFill="1" applyBorder="1" applyAlignment="1">
      <alignment horizontal="center" vertical="justify" wrapText="1"/>
    </xf>
    <xf numFmtId="0" fontId="4" fillId="2" borderId="23" xfId="0" applyFont="1" applyFill="1" applyBorder="1" applyAlignment="1">
      <alignment horizontal="center" wrapText="1"/>
    </xf>
    <xf numFmtId="0" fontId="3" fillId="14" borderId="24" xfId="0" applyFont="1" applyFill="1" applyBorder="1" applyAlignment="1">
      <alignment horizontal="center" vertical="center" wrapText="1"/>
    </xf>
    <xf numFmtId="0" fontId="2" fillId="0" borderId="25" xfId="0" applyFont="1" applyBorder="1" applyAlignment="1">
      <alignment horizontal="center" vertical="top"/>
    </xf>
    <xf numFmtId="0" fontId="2" fillId="2" borderId="26"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0" borderId="8" xfId="0" applyFont="1" applyFill="1" applyBorder="1" applyAlignment="1">
      <alignment horizontal="center" vertical="justify" wrapText="1"/>
    </xf>
    <xf numFmtId="0" fontId="2" fillId="0" borderId="27" xfId="0" applyFont="1" applyBorder="1" applyAlignment="1">
      <alignment horizontal="center" vertical="top"/>
    </xf>
    <xf numFmtId="0" fontId="2" fillId="2" borderId="28" xfId="0" applyFont="1" applyFill="1" applyBorder="1" applyAlignment="1">
      <alignment horizontal="left" vertical="top" wrapText="1"/>
    </xf>
    <xf numFmtId="0" fontId="2" fillId="2" borderId="2" xfId="0" applyFont="1" applyFill="1" applyBorder="1" applyAlignment="1">
      <alignment horizontal="center" vertical="top" wrapText="1"/>
    </xf>
    <xf numFmtId="0" fontId="4" fillId="2" borderId="23" xfId="0" applyFont="1" applyFill="1" applyBorder="1" applyAlignment="1">
      <alignment wrapText="1"/>
    </xf>
    <xf numFmtId="0" fontId="4" fillId="2" borderId="22" xfId="0" applyFont="1" applyFill="1" applyBorder="1" applyAlignment="1">
      <alignment horizontal="left" vertical="top" wrapText="1"/>
    </xf>
    <xf numFmtId="166"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0" borderId="0" xfId="0" applyAlignment="1">
      <alignment vertical="center" wrapText="1"/>
    </xf>
    <xf numFmtId="166" fontId="2" fillId="3" borderId="3"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0" fillId="8" borderId="0" xfId="0" applyFill="1" applyAlignment="1">
      <alignment vertical="center" wrapText="1"/>
    </xf>
    <xf numFmtId="166" fontId="2" fillId="9" borderId="2" xfId="0" applyNumberFormat="1" applyFont="1" applyFill="1" applyBorder="1" applyAlignment="1">
      <alignment horizontal="center" vertical="center" wrapText="1"/>
    </xf>
    <xf numFmtId="0" fontId="3" fillId="14" borderId="24" xfId="0" applyFont="1" applyFill="1" applyBorder="1" applyAlignment="1">
      <alignment horizontal="center" vertical="top" wrapText="1"/>
    </xf>
    <xf numFmtId="0" fontId="4" fillId="2" borderId="2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2" fillId="2" borderId="1" xfId="0" applyFont="1" applyFill="1" applyBorder="1" applyAlignment="1">
      <alignment horizontal="center" vertical="top" wrapText="1"/>
    </xf>
    <xf numFmtId="164" fontId="2" fillId="0" borderId="8" xfId="0" applyNumberFormat="1" applyFont="1" applyFill="1" applyBorder="1" applyAlignment="1">
      <alignment horizontal="center" vertical="justify" wrapText="1"/>
    </xf>
    <xf numFmtId="0" fontId="20" fillId="2" borderId="30" xfId="0" applyFont="1" applyFill="1" applyBorder="1" applyAlignment="1">
      <alignment horizontal="center" vertical="center" wrapText="1"/>
    </xf>
    <xf numFmtId="0" fontId="2" fillId="0" borderId="26"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28" xfId="0" applyFont="1" applyFill="1" applyBorder="1" applyAlignment="1">
      <alignment horizontal="left" vertical="top" wrapText="1"/>
    </xf>
    <xf numFmtId="0" fontId="2" fillId="0" borderId="16" xfId="0" applyFont="1" applyFill="1" applyBorder="1" applyAlignment="1">
      <alignment horizontal="center" vertical="justify" wrapText="1"/>
    </xf>
    <xf numFmtId="166"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center" wrapText="1"/>
    </xf>
    <xf numFmtId="166" fontId="2" fillId="9" borderId="8" xfId="0" applyNumberFormat="1" applyFont="1" applyFill="1" applyBorder="1" applyAlignment="1">
      <alignment horizontal="center" vertical="justify" wrapText="1"/>
    </xf>
    <xf numFmtId="0" fontId="2" fillId="0" borderId="20" xfId="0" applyFont="1" applyBorder="1" applyAlignment="1">
      <alignment horizontal="center" vertical="top" wrapText="1"/>
    </xf>
    <xf numFmtId="0" fontId="2" fillId="2" borderId="28" xfId="0" applyFont="1" applyFill="1" applyBorder="1" applyAlignment="1">
      <alignment horizontal="center" vertical="top" wrapText="1"/>
    </xf>
    <xf numFmtId="166" fontId="3" fillId="9" borderId="2" xfId="0" applyNumberFormat="1" applyFont="1" applyFill="1" applyBorder="1" applyAlignment="1">
      <alignment horizontal="center" vertical="top" wrapText="1"/>
    </xf>
    <xf numFmtId="0" fontId="5" fillId="2" borderId="30" xfId="0" applyFont="1" applyFill="1" applyBorder="1" applyAlignment="1">
      <alignment horizontal="center" vertical="top" wrapText="1"/>
    </xf>
    <xf numFmtId="0" fontId="2" fillId="0" borderId="25" xfId="0" applyFont="1" applyBorder="1" applyAlignment="1">
      <alignment horizontal="center" vertical="top" wrapText="1"/>
    </xf>
    <xf numFmtId="0" fontId="2" fillId="2" borderId="26" xfId="0" applyFont="1" applyFill="1" applyBorder="1" applyAlignment="1">
      <alignment horizontal="center" vertical="top" wrapText="1"/>
    </xf>
    <xf numFmtId="0" fontId="17" fillId="0" borderId="14" xfId="0" applyFont="1" applyFill="1" applyBorder="1" applyAlignment="1">
      <alignment horizontal="center" vertical="justify" wrapText="1"/>
    </xf>
    <xf numFmtId="166" fontId="3" fillId="0" borderId="2" xfId="0" applyNumberFormat="1"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6" xfId="0" applyFont="1" applyFill="1" applyBorder="1" applyAlignment="1">
      <alignment horizontal="center" vertical="top" wrapText="1"/>
    </xf>
    <xf numFmtId="16" fontId="2" fillId="0" borderId="20" xfId="0" applyNumberFormat="1" applyFont="1" applyBorder="1" applyAlignment="1">
      <alignment horizontal="center" vertical="top" wrapText="1"/>
    </xf>
    <xf numFmtId="0" fontId="0" fillId="0" borderId="0" xfId="0" applyAlignment="1">
      <alignment vertical="justify" wrapText="1"/>
    </xf>
    <xf numFmtId="166" fontId="2" fillId="0" borderId="2" xfId="0" applyNumberFormat="1" applyFont="1" applyFill="1" applyBorder="1" applyAlignment="1">
      <alignment horizontal="center" vertical="justify" wrapText="1"/>
    </xf>
    <xf numFmtId="0" fontId="0" fillId="8" borderId="0" xfId="0" applyFill="1" applyAlignment="1">
      <alignment vertical="justify" wrapText="1"/>
    </xf>
    <xf numFmtId="166" fontId="2" fillId="9" borderId="2" xfId="0" applyNumberFormat="1" applyFont="1" applyFill="1" applyBorder="1" applyAlignment="1">
      <alignment horizontal="center" vertical="justify" wrapText="1"/>
    </xf>
    <xf numFmtId="0" fontId="15" fillId="14" borderId="24" xfId="0" applyFont="1" applyFill="1" applyBorder="1" applyAlignment="1">
      <alignment horizontal="center" vertical="top" wrapText="1"/>
    </xf>
    <xf numFmtId="0" fontId="0" fillId="8" borderId="12" xfId="0" applyFill="1" applyBorder="1" applyAlignment="1">
      <alignment vertical="center" wrapText="1"/>
    </xf>
    <xf numFmtId="166" fontId="2" fillId="8" borderId="26" xfId="0" applyNumberFormat="1" applyFont="1" applyFill="1" applyBorder="1" applyAlignment="1">
      <alignment horizontal="center" vertical="center" wrapText="1"/>
    </xf>
    <xf numFmtId="0" fontId="0" fillId="10" borderId="12" xfId="0" applyFill="1" applyBorder="1" applyAlignment="1">
      <alignment vertical="center" wrapText="1"/>
    </xf>
    <xf numFmtId="166" fontId="2" fillId="10" borderId="26" xfId="0" applyNumberFormat="1" applyFont="1" applyFill="1" applyBorder="1" applyAlignment="1">
      <alignment horizontal="center" vertical="center" wrapText="1"/>
    </xf>
    <xf numFmtId="166" fontId="2" fillId="11" borderId="31" xfId="0" applyNumberFormat="1" applyFont="1" applyFill="1" applyBorder="1" applyAlignment="1">
      <alignment horizontal="center" vertical="center" wrapText="1"/>
    </xf>
    <xf numFmtId="166" fontId="2" fillId="11" borderId="32" xfId="0" applyNumberFormat="1" applyFont="1" applyFill="1" applyBorder="1" applyAlignment="1">
      <alignment horizontal="center" vertical="center" wrapText="1"/>
    </xf>
    <xf numFmtId="166" fontId="2" fillId="2" borderId="10" xfId="0" applyNumberFormat="1" applyFont="1" applyFill="1" applyBorder="1" applyAlignment="1">
      <alignment horizontal="center" vertical="justify" wrapText="1"/>
    </xf>
    <xf numFmtId="0" fontId="2" fillId="2" borderId="33" xfId="0" applyFont="1" applyFill="1" applyBorder="1" applyAlignment="1">
      <alignment horizontal="center" vertical="top" wrapText="1"/>
    </xf>
    <xf numFmtId="0" fontId="2" fillId="2" borderId="21" xfId="0" applyFont="1" applyFill="1" applyBorder="1" applyAlignment="1">
      <alignment horizontal="center" vertical="top" wrapText="1"/>
    </xf>
    <xf numFmtId="0" fontId="0" fillId="0" borderId="14" xfId="0" applyBorder="1" applyAlignment="1">
      <alignment vertical="center" wrapText="1"/>
    </xf>
    <xf numFmtId="166" fontId="2" fillId="0" borderId="28" xfId="0" applyNumberFormat="1" applyFont="1" applyFill="1" applyBorder="1" applyAlignment="1">
      <alignment horizontal="center" vertical="center" wrapText="1"/>
    </xf>
    <xf numFmtId="0" fontId="0" fillId="0" borderId="0" xfId="0" applyAlignment="1">
      <alignment/>
    </xf>
    <xf numFmtId="0" fontId="11" fillId="15" borderId="34" xfId="0" applyFont="1" applyFill="1" applyBorder="1" applyAlignment="1">
      <alignment horizontal="center" vertical="top" wrapText="1"/>
    </xf>
    <xf numFmtId="0" fontId="11" fillId="15" borderId="35" xfId="0" applyFont="1" applyFill="1" applyBorder="1" applyAlignment="1">
      <alignment horizontal="center" vertical="top" wrapText="1"/>
    </xf>
    <xf numFmtId="0" fontId="2" fillId="0" borderId="36" xfId="0" applyFont="1" applyBorder="1" applyAlignment="1">
      <alignment horizontal="center" vertical="top" wrapText="1"/>
    </xf>
    <xf numFmtId="0" fontId="0" fillId="0" borderId="37" xfId="0" applyBorder="1" applyAlignment="1">
      <alignment horizontal="center" vertical="justify"/>
    </xf>
    <xf numFmtId="0" fontId="2" fillId="2" borderId="33" xfId="0" applyFont="1" applyFill="1" applyBorder="1" applyAlignment="1">
      <alignment horizontal="center" vertical="justify" wrapText="1"/>
    </xf>
    <xf numFmtId="0" fontId="2" fillId="2" borderId="38" xfId="0" applyFont="1" applyFill="1" applyBorder="1" applyAlignment="1">
      <alignment horizontal="center" vertical="justify" wrapText="1"/>
    </xf>
    <xf numFmtId="0" fontId="2" fillId="2" borderId="5" xfId="0" applyFont="1" applyFill="1" applyBorder="1" applyAlignment="1">
      <alignment horizontal="center" vertical="top" wrapText="1"/>
    </xf>
    <xf numFmtId="0" fontId="2" fillId="2" borderId="39" xfId="0" applyFont="1" applyFill="1" applyBorder="1" applyAlignment="1">
      <alignment horizontal="center" vertical="top" wrapText="1"/>
    </xf>
    <xf numFmtId="0" fontId="0" fillId="0" borderId="26" xfId="0" applyBorder="1" applyAlignment="1">
      <alignment horizontal="center" vertical="center" wrapText="1"/>
    </xf>
    <xf numFmtId="0" fontId="2" fillId="2" borderId="3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Border="1" applyAlignment="1">
      <alignment vertical="top" wrapText="1"/>
    </xf>
    <xf numFmtId="0" fontId="2" fillId="2" borderId="5" xfId="0" applyFont="1" applyFill="1" applyBorder="1" applyAlignment="1">
      <alignment horizontal="left" vertical="top" wrapText="1"/>
    </xf>
    <xf numFmtId="0" fontId="2" fillId="2" borderId="40" xfId="0" applyFont="1" applyFill="1" applyBorder="1" applyAlignment="1">
      <alignment horizontal="left" vertical="top" wrapText="1"/>
    </xf>
    <xf numFmtId="16" fontId="2" fillId="0" borderId="20" xfId="0" applyNumberFormat="1" applyFont="1" applyBorder="1" applyAlignment="1">
      <alignment horizontal="center" vertical="top"/>
    </xf>
    <xf numFmtId="0" fontId="5" fillId="2" borderId="41" xfId="0" applyFont="1" applyFill="1" applyBorder="1" applyAlignment="1">
      <alignment horizontal="center" vertical="center" wrapText="1"/>
    </xf>
    <xf numFmtId="0" fontId="2" fillId="2" borderId="8" xfId="0" applyFont="1" applyFill="1" applyBorder="1" applyAlignment="1">
      <alignment horizontal="left" vertical="justify" wrapText="1"/>
    </xf>
    <xf numFmtId="0" fontId="2" fillId="0" borderId="25" xfId="0" applyFont="1" applyFill="1" applyBorder="1" applyAlignment="1">
      <alignment horizontal="center" vertical="top"/>
    </xf>
    <xf numFmtId="0" fontId="2" fillId="2" borderId="1" xfId="0" applyFont="1" applyFill="1" applyBorder="1" applyAlignment="1">
      <alignment horizontal="center" vertical="center" wrapText="1"/>
    </xf>
    <xf numFmtId="165" fontId="2" fillId="0" borderId="8" xfId="0" applyNumberFormat="1" applyFont="1" applyFill="1" applyBorder="1" applyAlignment="1">
      <alignment horizontal="left" vertical="justify" wrapText="1"/>
    </xf>
    <xf numFmtId="164" fontId="2" fillId="2" borderId="8" xfId="0" applyNumberFormat="1" applyFont="1" applyFill="1" applyBorder="1" applyAlignment="1">
      <alignment horizontal="left" vertical="justify" wrapText="1"/>
    </xf>
    <xf numFmtId="3" fontId="2" fillId="2" borderId="8" xfId="0" applyNumberFormat="1" applyFont="1" applyFill="1" applyBorder="1" applyAlignment="1">
      <alignment horizontal="left" vertical="justify" wrapText="1"/>
    </xf>
    <xf numFmtId="0" fontId="3" fillId="0" borderId="0" xfId="0" applyFont="1" applyBorder="1" applyAlignment="1">
      <alignment vertical="center" wrapText="1"/>
    </xf>
    <xf numFmtId="0" fontId="3" fillId="0" borderId="42" xfId="0" applyFont="1" applyBorder="1" applyAlignment="1">
      <alignment horizontal="center" vertical="center" wrapText="1"/>
    </xf>
    <xf numFmtId="0" fontId="3" fillId="2" borderId="43" xfId="0" applyFont="1" applyFill="1" applyBorder="1" applyAlignment="1">
      <alignment horizontal="center" vertical="top" wrapText="1"/>
    </xf>
    <xf numFmtId="0" fontId="3" fillId="2" borderId="4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justify" wrapText="1"/>
    </xf>
    <xf numFmtId="166" fontId="2" fillId="3" borderId="2" xfId="0" applyNumberFormat="1" applyFont="1" applyFill="1" applyBorder="1" applyAlignment="1">
      <alignment horizontal="center" vertical="justify" wrapText="1"/>
    </xf>
    <xf numFmtId="166" fontId="3" fillId="3" borderId="2" xfId="0" applyNumberFormat="1" applyFont="1" applyFill="1" applyBorder="1" applyAlignment="1">
      <alignment horizontal="center" vertical="top" wrapText="1"/>
    </xf>
    <xf numFmtId="3" fontId="2" fillId="11" borderId="2" xfId="0" applyNumberFormat="1" applyFont="1" applyFill="1" applyBorder="1" applyAlignment="1">
      <alignment horizontal="center" vertical="center" wrapText="1"/>
    </xf>
    <xf numFmtId="0" fontId="2" fillId="10" borderId="8" xfId="0" applyFont="1" applyFill="1" applyBorder="1" applyAlignment="1">
      <alignment horizontal="left" vertical="justify" wrapText="1"/>
    </xf>
    <xf numFmtId="0" fontId="2" fillId="10" borderId="2" xfId="0" applyFont="1" applyFill="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4"/>
  <sheetViews>
    <sheetView tabSelected="1" zoomScale="70" zoomScaleNormal="70" workbookViewId="0" topLeftCell="A1">
      <pane xSplit="9" ySplit="3" topLeftCell="J4" activePane="bottomRight" state="frozen"/>
      <selection pane="topLeft" activeCell="A1" sqref="A1"/>
      <selection pane="topRight" activeCell="J1" sqref="J1"/>
      <selection pane="bottomLeft" activeCell="A142" sqref="A142"/>
      <selection pane="bottomRight" activeCell="K14" sqref="K14"/>
    </sheetView>
  </sheetViews>
  <sheetFormatPr defaultColWidth="9.140625" defaultRowHeight="16.5" customHeight="1"/>
  <cols>
    <col min="1" max="1" width="9.140625" style="1" customWidth="1"/>
    <col min="2" max="2" width="46.140625" style="73" customWidth="1"/>
    <col min="3" max="3" width="23.57421875" style="2" customWidth="1"/>
    <col min="4" max="4" width="36.28125" style="2" customWidth="1"/>
    <col min="5" max="5" width="13.57421875" style="2" customWidth="1"/>
    <col min="6" max="6" width="16.140625" style="2" customWidth="1"/>
    <col min="7" max="7" width="14.57421875" style="2" customWidth="1"/>
    <col min="8" max="8" width="15.8515625" style="2" customWidth="1"/>
    <col min="9" max="9" width="49.28125" style="112" customWidth="1"/>
    <col min="10" max="16384" width="9.140625" style="1" customWidth="1"/>
  </cols>
  <sheetData>
    <row r="1" spans="1:9" ht="82.5" customHeight="1">
      <c r="A1" s="288" t="s">
        <v>1</v>
      </c>
      <c r="B1" s="288"/>
      <c r="C1" s="288"/>
      <c r="D1" s="288"/>
      <c r="E1" s="288"/>
      <c r="F1" s="288"/>
      <c r="G1" s="288"/>
      <c r="H1" s="288"/>
      <c r="I1" s="288"/>
    </row>
    <row r="2" spans="1:9" ht="20.25" customHeight="1">
      <c r="A2" s="289" t="s">
        <v>2</v>
      </c>
      <c r="B2" s="290" t="s">
        <v>3</v>
      </c>
      <c r="C2" s="291" t="s">
        <v>4</v>
      </c>
      <c r="D2" s="291" t="s">
        <v>5</v>
      </c>
      <c r="E2" s="291" t="s">
        <v>6</v>
      </c>
      <c r="F2" s="292" t="s">
        <v>7</v>
      </c>
      <c r="G2" s="292"/>
      <c r="H2" s="293" t="s">
        <v>8</v>
      </c>
      <c r="I2" s="294" t="s">
        <v>9</v>
      </c>
    </row>
    <row r="3" spans="1:9" ht="33.75" customHeight="1">
      <c r="A3" s="289"/>
      <c r="B3" s="290"/>
      <c r="C3" s="291"/>
      <c r="D3" s="291"/>
      <c r="E3" s="291"/>
      <c r="F3" s="3" t="s">
        <v>10</v>
      </c>
      <c r="G3" s="3" t="s">
        <v>11</v>
      </c>
      <c r="H3" s="293"/>
      <c r="I3" s="294"/>
    </row>
    <row r="4" spans="1:9" ht="17.25" customHeight="1">
      <c r="A4" s="198" t="s">
        <v>12</v>
      </c>
      <c r="B4" s="198"/>
      <c r="C4" s="198"/>
      <c r="D4" s="198"/>
      <c r="E4" s="198"/>
      <c r="F4" s="198"/>
      <c r="G4" s="198"/>
      <c r="H4" s="198"/>
      <c r="I4" s="198"/>
    </row>
    <row r="5" spans="1:9" ht="20.25" customHeight="1">
      <c r="A5" s="185" t="s">
        <v>13</v>
      </c>
      <c r="B5" s="185"/>
      <c r="C5" s="185"/>
      <c r="D5" s="185"/>
      <c r="E5" s="185"/>
      <c r="F5" s="185"/>
      <c r="G5" s="185"/>
      <c r="H5" s="185"/>
      <c r="I5" s="185"/>
    </row>
    <row r="6" spans="1:9" ht="21" customHeight="1">
      <c r="A6" s="281" t="s">
        <v>14</v>
      </c>
      <c r="B6" s="281"/>
      <c r="C6" s="281"/>
      <c r="D6" s="281"/>
      <c r="E6" s="281"/>
      <c r="F6" s="281"/>
      <c r="G6" s="281"/>
      <c r="H6" s="281"/>
      <c r="I6" s="281"/>
    </row>
    <row r="7" spans="1:9" ht="42" customHeight="1">
      <c r="A7" s="204">
        <v>1</v>
      </c>
      <c r="B7" s="205" t="s">
        <v>15</v>
      </c>
      <c r="C7" s="206" t="s">
        <v>16</v>
      </c>
      <c r="D7" s="276" t="s">
        <v>17</v>
      </c>
      <c r="E7" s="5">
        <v>2011</v>
      </c>
      <c r="F7" s="6">
        <v>1000</v>
      </c>
      <c r="G7" s="7">
        <v>1076</v>
      </c>
      <c r="H7" s="7">
        <f>G7-F7</f>
        <v>76</v>
      </c>
      <c r="I7" s="287" t="s">
        <v>18</v>
      </c>
    </row>
    <row r="8" spans="1:9" ht="37.5" customHeight="1">
      <c r="A8" s="204"/>
      <c r="B8" s="205"/>
      <c r="C8" s="206"/>
      <c r="D8" s="276"/>
      <c r="E8" s="5">
        <v>2012</v>
      </c>
      <c r="F8" s="6">
        <v>500</v>
      </c>
      <c r="G8" s="7">
        <v>500</v>
      </c>
      <c r="H8" s="7">
        <f>G8-F8</f>
        <v>0</v>
      </c>
      <c r="I8" s="287"/>
    </row>
    <row r="9" spans="1:9" ht="42" customHeight="1">
      <c r="A9" s="204"/>
      <c r="B9" s="205"/>
      <c r="C9" s="206"/>
      <c r="D9" s="276"/>
      <c r="E9" s="5">
        <v>2013</v>
      </c>
      <c r="F9" s="6">
        <v>500</v>
      </c>
      <c r="G9" s="7">
        <v>500</v>
      </c>
      <c r="H9" s="7">
        <f>G9-F9</f>
        <v>0</v>
      </c>
      <c r="I9" s="287"/>
    </row>
    <row r="10" spans="1:9" ht="42" customHeight="1">
      <c r="A10" s="204"/>
      <c r="B10" s="205"/>
      <c r="C10" s="206"/>
      <c r="D10" s="276"/>
      <c r="E10" s="8">
        <v>2014</v>
      </c>
      <c r="F10" s="6">
        <v>410</v>
      </c>
      <c r="G10" s="9">
        <v>558</v>
      </c>
      <c r="H10" s="6">
        <f>G10-F10</f>
        <v>148</v>
      </c>
      <c r="I10" s="75" t="s">
        <v>19</v>
      </c>
    </row>
    <row r="11" spans="1:9" ht="51" customHeight="1">
      <c r="A11" s="204"/>
      <c r="B11" s="205"/>
      <c r="C11" s="206"/>
      <c r="D11" s="276"/>
      <c r="E11" s="8">
        <v>2015</v>
      </c>
      <c r="F11" s="6">
        <v>500</v>
      </c>
      <c r="G11" s="9">
        <v>770</v>
      </c>
      <c r="H11" s="9">
        <f>G11-F11</f>
        <v>270</v>
      </c>
      <c r="I11" s="75" t="s">
        <v>236</v>
      </c>
    </row>
    <row r="12" spans="1:9" ht="29.25" customHeight="1">
      <c r="A12" s="204"/>
      <c r="B12" s="205"/>
      <c r="C12" s="206"/>
      <c r="D12" s="276"/>
      <c r="E12" s="132">
        <v>2016</v>
      </c>
      <c r="F12" s="297">
        <v>500</v>
      </c>
      <c r="G12" s="299">
        <v>365</v>
      </c>
      <c r="H12" s="299">
        <f>G12-F12</f>
        <v>-135</v>
      </c>
      <c r="I12" s="298" t="s">
        <v>265</v>
      </c>
    </row>
    <row r="13" spans="1:9" ht="29.25" customHeight="1">
      <c r="A13" s="204"/>
      <c r="B13" s="205"/>
      <c r="C13" s="206"/>
      <c r="D13" s="276"/>
      <c r="E13" s="5">
        <v>2017</v>
      </c>
      <c r="F13" s="7">
        <v>180</v>
      </c>
      <c r="G13" s="12"/>
      <c r="H13" s="12"/>
      <c r="I13" s="76"/>
    </row>
    <row r="14" spans="1:9" ht="28.5" customHeight="1">
      <c r="A14" s="204"/>
      <c r="B14" s="205"/>
      <c r="C14" s="206"/>
      <c r="D14" s="276"/>
      <c r="E14" s="5">
        <v>2018</v>
      </c>
      <c r="F14" s="7">
        <v>185</v>
      </c>
      <c r="G14" s="12"/>
      <c r="H14" s="12"/>
      <c r="I14" s="76"/>
    </row>
    <row r="15" spans="1:9" ht="28.5" customHeight="1">
      <c r="A15" s="204"/>
      <c r="B15" s="205"/>
      <c r="C15" s="206"/>
      <c r="D15" s="276"/>
      <c r="E15" s="5">
        <v>2019</v>
      </c>
      <c r="F15" s="7">
        <v>185</v>
      </c>
      <c r="G15" s="12"/>
      <c r="H15" s="12"/>
      <c r="I15" s="76"/>
    </row>
    <row r="16" spans="1:10" ht="29.25" customHeight="1">
      <c r="A16" s="204"/>
      <c r="B16" s="205"/>
      <c r="C16" s="206"/>
      <c r="D16" s="276"/>
      <c r="E16" s="5">
        <v>2020</v>
      </c>
      <c r="F16" s="7">
        <v>190</v>
      </c>
      <c r="G16" s="12"/>
      <c r="H16" s="12"/>
      <c r="I16" s="76"/>
      <c r="J16" s="13"/>
    </row>
    <row r="17" spans="1:9" ht="22.5" customHeight="1">
      <c r="A17" s="204"/>
      <c r="B17" s="205"/>
      <c r="C17" s="206"/>
      <c r="D17" s="276"/>
      <c r="E17" s="5" t="s">
        <v>20</v>
      </c>
      <c r="F17" s="7">
        <v>2500</v>
      </c>
      <c r="G17" s="12"/>
      <c r="H17" s="12"/>
      <c r="I17" s="76"/>
    </row>
    <row r="18" spans="1:9" ht="24" customHeight="1">
      <c r="A18" s="223" t="s">
        <v>21</v>
      </c>
      <c r="B18" s="223"/>
      <c r="C18" s="223"/>
      <c r="D18" s="223"/>
      <c r="E18" s="223"/>
      <c r="F18" s="223"/>
      <c r="G18" s="223"/>
      <c r="H18" s="223"/>
      <c r="I18" s="223"/>
    </row>
    <row r="19" spans="1:9" ht="48" customHeight="1">
      <c r="A19" s="204">
        <v>2</v>
      </c>
      <c r="B19" s="205" t="s">
        <v>22</v>
      </c>
      <c r="C19" s="206" t="s">
        <v>23</v>
      </c>
      <c r="D19" s="276" t="s">
        <v>24</v>
      </c>
      <c r="E19" s="5">
        <v>2011</v>
      </c>
      <c r="F19" s="8">
        <v>8.9</v>
      </c>
      <c r="G19" s="14">
        <v>9.7</v>
      </c>
      <c r="H19" s="14">
        <f aca="true" t="shared" si="0" ref="H19:H24">G19-F19</f>
        <v>0.7999999999999989</v>
      </c>
      <c r="I19" s="286" t="s">
        <v>25</v>
      </c>
    </row>
    <row r="20" spans="1:9" ht="45.75" customHeight="1">
      <c r="A20" s="204"/>
      <c r="B20" s="205"/>
      <c r="C20" s="206"/>
      <c r="D20" s="276"/>
      <c r="E20" s="5">
        <v>2012</v>
      </c>
      <c r="F20" s="15">
        <v>9</v>
      </c>
      <c r="G20" s="14">
        <v>8.2</v>
      </c>
      <c r="H20" s="14">
        <f t="shared" si="0"/>
        <v>-0.8000000000000007</v>
      </c>
      <c r="I20" s="286"/>
    </row>
    <row r="21" spans="1:9" ht="48.75" customHeight="1">
      <c r="A21" s="204"/>
      <c r="B21" s="205"/>
      <c r="C21" s="206"/>
      <c r="D21" s="276"/>
      <c r="E21" s="5">
        <v>2013</v>
      </c>
      <c r="F21" s="8">
        <v>9.5</v>
      </c>
      <c r="G21" s="14">
        <v>8.4</v>
      </c>
      <c r="H21" s="14">
        <f t="shared" si="0"/>
        <v>-1.0999999999999996</v>
      </c>
      <c r="I21" s="286"/>
    </row>
    <row r="22" spans="1:9" ht="45" customHeight="1">
      <c r="A22" s="204"/>
      <c r="B22" s="205"/>
      <c r="C22" s="206"/>
      <c r="D22" s="276"/>
      <c r="E22" s="8">
        <v>2014</v>
      </c>
      <c r="F22" s="15">
        <v>8.1</v>
      </c>
      <c r="G22" s="8">
        <v>24.1</v>
      </c>
      <c r="H22" s="15">
        <f t="shared" si="0"/>
        <v>16</v>
      </c>
      <c r="I22" s="78" t="s">
        <v>26</v>
      </c>
    </row>
    <row r="23" spans="1:9" ht="43.5" customHeight="1">
      <c r="A23" s="204"/>
      <c r="B23" s="205"/>
      <c r="C23" s="206"/>
      <c r="D23" s="276"/>
      <c r="E23" s="121">
        <v>2015</v>
      </c>
      <c r="F23" s="134">
        <v>6.5</v>
      </c>
      <c r="G23" s="121">
        <v>6.33</v>
      </c>
      <c r="H23" s="121">
        <f t="shared" si="0"/>
        <v>-0.16999999999999993</v>
      </c>
      <c r="I23" s="123"/>
    </row>
    <row r="24" spans="1:9" ht="39.75" customHeight="1">
      <c r="A24" s="204"/>
      <c r="B24" s="205"/>
      <c r="C24" s="206"/>
      <c r="D24" s="276"/>
      <c r="E24" s="132">
        <v>2016</v>
      </c>
      <c r="F24" s="135">
        <v>7.89</v>
      </c>
      <c r="G24" s="132">
        <v>4.38</v>
      </c>
      <c r="H24" s="132">
        <f t="shared" si="0"/>
        <v>-3.51</v>
      </c>
      <c r="I24" s="133" t="s">
        <v>250</v>
      </c>
    </row>
    <row r="25" spans="1:9" ht="36.75" customHeight="1">
      <c r="A25" s="204"/>
      <c r="B25" s="205"/>
      <c r="C25" s="206"/>
      <c r="D25" s="276"/>
      <c r="E25" s="5">
        <v>2017</v>
      </c>
      <c r="F25" s="5">
        <v>8.2</v>
      </c>
      <c r="G25" s="5"/>
      <c r="H25" s="5"/>
      <c r="I25" s="80"/>
    </row>
    <row r="26" spans="1:9" ht="48" customHeight="1">
      <c r="A26" s="204"/>
      <c r="B26" s="205"/>
      <c r="C26" s="206"/>
      <c r="D26" s="276"/>
      <c r="E26" s="5">
        <v>2018</v>
      </c>
      <c r="F26" s="5">
        <v>8.5</v>
      </c>
      <c r="G26" s="5"/>
      <c r="H26" s="5"/>
      <c r="I26" s="80"/>
    </row>
    <row r="27" spans="1:9" ht="21.75" customHeight="1">
      <c r="A27" s="223" t="s">
        <v>27</v>
      </c>
      <c r="B27" s="223"/>
      <c r="C27" s="223"/>
      <c r="D27" s="223"/>
      <c r="E27" s="223"/>
      <c r="F27" s="223"/>
      <c r="G27" s="223"/>
      <c r="H27" s="223"/>
      <c r="I27" s="223"/>
    </row>
    <row r="28" spans="1:9" ht="33.75" customHeight="1">
      <c r="A28" s="204">
        <v>3</v>
      </c>
      <c r="B28" s="229" t="s">
        <v>28</v>
      </c>
      <c r="C28" s="206" t="s">
        <v>23</v>
      </c>
      <c r="D28" s="276" t="s">
        <v>24</v>
      </c>
      <c r="E28" s="5">
        <v>2011</v>
      </c>
      <c r="F28" s="8">
        <v>64.5</v>
      </c>
      <c r="G28" s="5">
        <v>77.3</v>
      </c>
      <c r="H28" s="5">
        <f aca="true" t="shared" si="1" ref="H28:H33">G28-F28</f>
        <v>12.799999999999997</v>
      </c>
      <c r="I28" s="282" t="s">
        <v>25</v>
      </c>
    </row>
    <row r="29" spans="1:9" ht="37.5" customHeight="1">
      <c r="A29" s="204"/>
      <c r="B29" s="229"/>
      <c r="C29" s="206"/>
      <c r="D29" s="276"/>
      <c r="E29" s="5">
        <v>2012</v>
      </c>
      <c r="F29" s="15">
        <v>73</v>
      </c>
      <c r="G29" s="5">
        <v>71.3</v>
      </c>
      <c r="H29" s="5">
        <f t="shared" si="1"/>
        <v>-1.7000000000000028</v>
      </c>
      <c r="I29" s="282"/>
    </row>
    <row r="30" spans="1:9" ht="39" customHeight="1">
      <c r="A30" s="204"/>
      <c r="B30" s="229"/>
      <c r="C30" s="206"/>
      <c r="D30" s="276"/>
      <c r="E30" s="5">
        <v>2013</v>
      </c>
      <c r="F30" s="8">
        <v>69.8</v>
      </c>
      <c r="G30" s="14">
        <v>66</v>
      </c>
      <c r="H30" s="5">
        <f t="shared" si="1"/>
        <v>-3.799999999999997</v>
      </c>
      <c r="I30" s="282"/>
    </row>
    <row r="31" spans="1:9" ht="36.75" customHeight="1">
      <c r="A31" s="204"/>
      <c r="B31" s="229"/>
      <c r="C31" s="206"/>
      <c r="D31" s="276"/>
      <c r="E31" s="8">
        <v>2014</v>
      </c>
      <c r="F31" s="8">
        <v>70.5</v>
      </c>
      <c r="G31" s="8">
        <v>76.34</v>
      </c>
      <c r="H31" s="8">
        <f t="shared" si="1"/>
        <v>5.840000000000003</v>
      </c>
      <c r="I31" s="78"/>
    </row>
    <row r="32" spans="1:9" ht="36.75" customHeight="1">
      <c r="A32" s="204"/>
      <c r="B32" s="229"/>
      <c r="C32" s="206"/>
      <c r="D32" s="276"/>
      <c r="E32" s="121">
        <v>2015</v>
      </c>
      <c r="F32" s="121">
        <v>71.9</v>
      </c>
      <c r="G32" s="121">
        <v>82</v>
      </c>
      <c r="H32" s="121">
        <f t="shared" si="1"/>
        <v>10.099999999999994</v>
      </c>
      <c r="I32" s="123"/>
    </row>
    <row r="33" spans="1:9" ht="36.75" customHeight="1">
      <c r="A33" s="204"/>
      <c r="B33" s="229"/>
      <c r="C33" s="206"/>
      <c r="D33" s="276"/>
      <c r="E33" s="132">
        <v>2016</v>
      </c>
      <c r="F33" s="132">
        <v>74.1</v>
      </c>
      <c r="G33" s="132">
        <v>38.5</v>
      </c>
      <c r="H33" s="10">
        <f t="shared" si="1"/>
        <v>-35.599999999999994</v>
      </c>
      <c r="I33" s="133" t="s">
        <v>250</v>
      </c>
    </row>
    <row r="34" spans="1:9" ht="36.75" customHeight="1">
      <c r="A34" s="204"/>
      <c r="B34" s="229"/>
      <c r="C34" s="206"/>
      <c r="D34" s="276"/>
      <c r="E34" s="5">
        <v>2017</v>
      </c>
      <c r="F34" s="14">
        <f>F33*1.05</f>
        <v>77.80499999999999</v>
      </c>
      <c r="G34" s="5"/>
      <c r="H34" s="5"/>
      <c r="I34" s="80"/>
    </row>
    <row r="35" spans="1:9" ht="38.25" customHeight="1">
      <c r="A35" s="204"/>
      <c r="B35" s="229"/>
      <c r="C35" s="206"/>
      <c r="D35" s="276"/>
      <c r="E35" s="5">
        <v>2018</v>
      </c>
      <c r="F35" s="14">
        <f>F34*1.05</f>
        <v>81.69525</v>
      </c>
      <c r="G35" s="5"/>
      <c r="H35" s="5"/>
      <c r="I35" s="80"/>
    </row>
    <row r="36" spans="1:9" ht="39" customHeight="1">
      <c r="A36" s="204"/>
      <c r="B36" s="229"/>
      <c r="C36" s="206"/>
      <c r="D36" s="276"/>
      <c r="E36" s="5">
        <v>2019</v>
      </c>
      <c r="F36" s="14">
        <f>F35*1.05</f>
        <v>85.78001250000001</v>
      </c>
      <c r="G36" s="5"/>
      <c r="H36" s="5"/>
      <c r="I36" s="80"/>
    </row>
    <row r="37" spans="1:9" s="16" customFormat="1" ht="38.25" customHeight="1">
      <c r="A37" s="204"/>
      <c r="B37" s="229"/>
      <c r="C37" s="206"/>
      <c r="D37" s="276"/>
      <c r="E37" s="8">
        <v>2020</v>
      </c>
      <c r="F37" s="15">
        <f>F36*1.05</f>
        <v>90.06901312500001</v>
      </c>
      <c r="G37" s="8"/>
      <c r="H37" s="8"/>
      <c r="I37" s="78"/>
    </row>
    <row r="38" spans="1:9" s="16" customFormat="1" ht="20.25" customHeight="1">
      <c r="A38" s="223" t="s">
        <v>29</v>
      </c>
      <c r="B38" s="223"/>
      <c r="C38" s="223"/>
      <c r="D38" s="223"/>
      <c r="E38" s="223"/>
      <c r="F38" s="223"/>
      <c r="G38" s="223"/>
      <c r="H38" s="223"/>
      <c r="I38" s="223"/>
    </row>
    <row r="39" spans="1:9" s="16" customFormat="1" ht="35.25" customHeight="1">
      <c r="A39" s="283">
        <v>4</v>
      </c>
      <c r="B39" s="201" t="s">
        <v>30</v>
      </c>
      <c r="C39" s="202" t="s">
        <v>23</v>
      </c>
      <c r="D39" s="284" t="s">
        <v>31</v>
      </c>
      <c r="E39" s="8">
        <v>2011</v>
      </c>
      <c r="F39" s="8">
        <v>3.727</v>
      </c>
      <c r="G39" s="19">
        <v>4.147</v>
      </c>
      <c r="H39" s="19">
        <f aca="true" t="shared" si="2" ref="H39:H44">G39-F39</f>
        <v>0.4200000000000004</v>
      </c>
      <c r="I39" s="285" t="s">
        <v>25</v>
      </c>
    </row>
    <row r="40" spans="1:9" s="16" customFormat="1" ht="34.5" customHeight="1">
      <c r="A40" s="283"/>
      <c r="B40" s="201"/>
      <c r="C40" s="202"/>
      <c r="D40" s="284"/>
      <c r="E40" s="8">
        <v>2012</v>
      </c>
      <c r="F40" s="8">
        <v>4.451</v>
      </c>
      <c r="G40" s="19">
        <v>4.793</v>
      </c>
      <c r="H40" s="19">
        <f t="shared" si="2"/>
        <v>0.3420000000000005</v>
      </c>
      <c r="I40" s="285"/>
    </row>
    <row r="41" spans="1:9" s="16" customFormat="1" ht="34.5" customHeight="1">
      <c r="A41" s="283"/>
      <c r="B41" s="201"/>
      <c r="C41" s="202"/>
      <c r="D41" s="284"/>
      <c r="E41" s="8">
        <v>2013</v>
      </c>
      <c r="F41" s="8">
        <v>4.962</v>
      </c>
      <c r="G41" s="19">
        <v>4.915</v>
      </c>
      <c r="H41" s="19">
        <f t="shared" si="2"/>
        <v>-0.04699999999999971</v>
      </c>
      <c r="I41" s="285"/>
    </row>
    <row r="42" spans="1:9" s="16" customFormat="1" ht="37.5" customHeight="1">
      <c r="A42" s="283"/>
      <c r="B42" s="201"/>
      <c r="C42" s="202"/>
      <c r="D42" s="284"/>
      <c r="E42" s="8">
        <v>2014</v>
      </c>
      <c r="F42" s="19">
        <v>5.334</v>
      </c>
      <c r="G42" s="8">
        <v>7.7</v>
      </c>
      <c r="H42" s="19">
        <f t="shared" si="2"/>
        <v>2.3660000000000005</v>
      </c>
      <c r="I42" s="78"/>
    </row>
    <row r="43" spans="1:9" s="16" customFormat="1" ht="35.25" customHeight="1">
      <c r="A43" s="283"/>
      <c r="B43" s="201"/>
      <c r="C43" s="202"/>
      <c r="D43" s="284"/>
      <c r="E43" s="121">
        <v>2015</v>
      </c>
      <c r="F43" s="128">
        <v>5.663</v>
      </c>
      <c r="G43" s="121">
        <v>3.8</v>
      </c>
      <c r="H43" s="121">
        <f t="shared" si="2"/>
        <v>-1.8630000000000004</v>
      </c>
      <c r="I43" s="123" t="s">
        <v>237</v>
      </c>
    </row>
    <row r="44" spans="1:9" s="16" customFormat="1" ht="31.5" customHeight="1">
      <c r="A44" s="283"/>
      <c r="B44" s="201"/>
      <c r="C44" s="202"/>
      <c r="D44" s="284"/>
      <c r="E44" s="129">
        <v>2016</v>
      </c>
      <c r="F44" s="130">
        <v>5.9879999999999995</v>
      </c>
      <c r="G44" s="129">
        <v>2.2</v>
      </c>
      <c r="H44" s="129">
        <f t="shared" si="2"/>
        <v>-3.7879999999999994</v>
      </c>
      <c r="I44" s="131" t="s">
        <v>250</v>
      </c>
    </row>
    <row r="45" spans="1:9" s="16" customFormat="1" ht="32.25" customHeight="1">
      <c r="A45" s="283"/>
      <c r="B45" s="201"/>
      <c r="C45" s="202"/>
      <c r="D45" s="284"/>
      <c r="E45" s="8">
        <v>2017</v>
      </c>
      <c r="F45" s="19">
        <f>F44*1.05</f>
        <v>6.2874</v>
      </c>
      <c r="G45" s="8"/>
      <c r="H45" s="8"/>
      <c r="I45" s="78"/>
    </row>
    <row r="46" spans="1:9" s="16" customFormat="1" ht="35.25" customHeight="1">
      <c r="A46" s="283"/>
      <c r="B46" s="201"/>
      <c r="C46" s="202"/>
      <c r="D46" s="284"/>
      <c r="E46" s="8">
        <v>2018</v>
      </c>
      <c r="F46" s="19">
        <f>F45*1.05</f>
        <v>6.60177</v>
      </c>
      <c r="G46" s="8"/>
      <c r="H46" s="8"/>
      <c r="I46" s="78"/>
    </row>
    <row r="47" spans="1:9" s="16" customFormat="1" ht="36" customHeight="1">
      <c r="A47" s="283"/>
      <c r="B47" s="201"/>
      <c r="C47" s="202"/>
      <c r="D47" s="284"/>
      <c r="E47" s="8">
        <v>2019</v>
      </c>
      <c r="F47" s="19">
        <f>F46*1.05</f>
        <v>6.931858500000001</v>
      </c>
      <c r="G47" s="8"/>
      <c r="H47" s="8"/>
      <c r="I47" s="78"/>
    </row>
    <row r="48" spans="1:9" ht="36" customHeight="1">
      <c r="A48" s="283"/>
      <c r="B48" s="201"/>
      <c r="C48" s="202"/>
      <c r="D48" s="284"/>
      <c r="E48" s="20">
        <v>2020</v>
      </c>
      <c r="F48" s="21">
        <f>F47*1.05</f>
        <v>7.278451425000001</v>
      </c>
      <c r="G48" s="20"/>
      <c r="H48" s="20"/>
      <c r="I48" s="82"/>
    </row>
    <row r="49" spans="1:9" ht="16.5" customHeight="1">
      <c r="A49" s="198" t="s">
        <v>32</v>
      </c>
      <c r="B49" s="198"/>
      <c r="C49" s="198"/>
      <c r="D49" s="198"/>
      <c r="E49" s="198"/>
      <c r="F49" s="198"/>
      <c r="G49" s="198"/>
      <c r="H49" s="198"/>
      <c r="I49" s="198"/>
    </row>
    <row r="50" spans="1:9" ht="20.25" customHeight="1">
      <c r="A50" s="185" t="s">
        <v>33</v>
      </c>
      <c r="B50" s="185"/>
      <c r="C50" s="185"/>
      <c r="D50" s="185"/>
      <c r="E50" s="185"/>
      <c r="F50" s="185"/>
      <c r="G50" s="185"/>
      <c r="H50" s="185"/>
      <c r="I50" s="185"/>
    </row>
    <row r="51" spans="1:9" ht="19.5" customHeight="1">
      <c r="A51" s="281" t="s">
        <v>34</v>
      </c>
      <c r="B51" s="281"/>
      <c r="C51" s="281"/>
      <c r="D51" s="281"/>
      <c r="E51" s="281"/>
      <c r="F51" s="281"/>
      <c r="G51" s="281"/>
      <c r="H51" s="281"/>
      <c r="I51" s="281"/>
    </row>
    <row r="52" spans="1:9" ht="30.75" customHeight="1">
      <c r="A52" s="200">
        <v>5</v>
      </c>
      <c r="B52" s="201" t="s">
        <v>35</v>
      </c>
      <c r="C52" s="202" t="s">
        <v>36</v>
      </c>
      <c r="D52" s="224" t="s">
        <v>37</v>
      </c>
      <c r="E52" s="5">
        <v>2011</v>
      </c>
      <c r="F52" s="15">
        <f>F61/18383.4/108.1*10000</f>
        <v>108.69919979792733</v>
      </c>
      <c r="G52" s="5">
        <v>108.8</v>
      </c>
      <c r="H52" s="14">
        <f>G52-F52</f>
        <v>0.10080020207266216</v>
      </c>
      <c r="I52" s="282" t="s">
        <v>38</v>
      </c>
    </row>
    <row r="53" spans="1:9" ht="31.5" customHeight="1">
      <c r="A53" s="200"/>
      <c r="B53" s="201"/>
      <c r="C53" s="202"/>
      <c r="D53" s="224"/>
      <c r="E53" s="5">
        <v>2012</v>
      </c>
      <c r="F53" s="15">
        <f>F62/F61/105.8*10000</f>
        <v>105.30072070840285</v>
      </c>
      <c r="G53" s="5">
        <v>107.3</v>
      </c>
      <c r="H53" s="14">
        <f>G53-F53</f>
        <v>1.9992792915971478</v>
      </c>
      <c r="I53" s="282"/>
    </row>
    <row r="54" spans="1:9" ht="28.5" customHeight="1">
      <c r="A54" s="200"/>
      <c r="B54" s="201"/>
      <c r="C54" s="202"/>
      <c r="D54" s="224"/>
      <c r="E54" s="5">
        <v>2013</v>
      </c>
      <c r="F54" s="15">
        <f>F63/F62/107.6*10000</f>
        <v>101.10649845886061</v>
      </c>
      <c r="G54" s="14">
        <f>G63/G62/107.6*10000</f>
        <v>98.2606762212647</v>
      </c>
      <c r="H54" s="14">
        <f>G54-F54</f>
        <v>-2.845822237595911</v>
      </c>
      <c r="I54" s="282"/>
    </row>
    <row r="55" spans="1:9" ht="40.5" customHeight="1">
      <c r="A55" s="200"/>
      <c r="B55" s="201"/>
      <c r="C55" s="202"/>
      <c r="D55" s="224"/>
      <c r="E55" s="22">
        <v>2014</v>
      </c>
      <c r="F55" s="22">
        <v>105</v>
      </c>
      <c r="G55" s="22">
        <v>97</v>
      </c>
      <c r="H55" s="15">
        <f>G55-F55</f>
        <v>-8</v>
      </c>
      <c r="I55" s="83" t="s">
        <v>39</v>
      </c>
    </row>
    <row r="56" spans="1:9" ht="28.5" customHeight="1" thickBot="1">
      <c r="A56" s="200"/>
      <c r="B56" s="201"/>
      <c r="C56" s="202"/>
      <c r="D56" s="224"/>
      <c r="E56" s="10">
        <v>2015</v>
      </c>
      <c r="F56" s="10">
        <v>105.5</v>
      </c>
      <c r="G56" s="10">
        <v>92.4</v>
      </c>
      <c r="H56" s="23">
        <f>G56-F56</f>
        <v>-13.099999999999994</v>
      </c>
      <c r="I56" s="79">
        <v>2015</v>
      </c>
    </row>
    <row r="57" spans="1:9" ht="45" customHeight="1" thickBot="1">
      <c r="A57" s="200"/>
      <c r="B57" s="201"/>
      <c r="C57" s="202"/>
      <c r="D57" s="224"/>
      <c r="E57" s="5">
        <v>2016</v>
      </c>
      <c r="F57" s="5">
        <v>106</v>
      </c>
      <c r="G57" s="5">
        <v>101.7</v>
      </c>
      <c r="H57" s="5"/>
      <c r="I57" s="81" t="s">
        <v>258</v>
      </c>
    </row>
    <row r="58" spans="1:9" ht="30" customHeight="1" thickBot="1">
      <c r="A58" s="200"/>
      <c r="B58" s="201"/>
      <c r="C58" s="202"/>
      <c r="D58" s="224"/>
      <c r="E58" s="5">
        <v>2017</v>
      </c>
      <c r="F58" s="5">
        <v>106.5</v>
      </c>
      <c r="G58" s="5"/>
      <c r="H58" s="5"/>
      <c r="I58" s="80"/>
    </row>
    <row r="59" spans="1:9" ht="30" customHeight="1">
      <c r="A59" s="200"/>
      <c r="B59" s="201"/>
      <c r="C59" s="202"/>
      <c r="D59" s="224"/>
      <c r="E59" s="20">
        <v>2018</v>
      </c>
      <c r="F59" s="20">
        <v>107</v>
      </c>
      <c r="G59" s="20"/>
      <c r="H59" s="20"/>
      <c r="I59" s="82"/>
    </row>
    <row r="60" spans="1:9" ht="18.75" customHeight="1">
      <c r="A60" s="199" t="s">
        <v>40</v>
      </c>
      <c r="B60" s="199"/>
      <c r="C60" s="199"/>
      <c r="D60" s="199"/>
      <c r="E60" s="199"/>
      <c r="F60" s="199"/>
      <c r="G60" s="199"/>
      <c r="H60" s="199"/>
      <c r="I60" s="199"/>
    </row>
    <row r="61" spans="1:9" ht="30" customHeight="1">
      <c r="A61" s="280" t="s">
        <v>41</v>
      </c>
      <c r="B61" s="183" t="s">
        <v>42</v>
      </c>
      <c r="C61" s="184" t="s">
        <v>43</v>
      </c>
      <c r="D61" s="184"/>
      <c r="E61" s="24">
        <v>2011</v>
      </c>
      <c r="F61" s="25">
        <v>21601.2</v>
      </c>
      <c r="G61" s="26">
        <v>21616.7</v>
      </c>
      <c r="H61" s="26">
        <f aca="true" t="shared" si="3" ref="H61:H66">G61-F61</f>
        <v>15.5</v>
      </c>
      <c r="I61" s="84"/>
    </row>
    <row r="62" spans="1:9" ht="30" customHeight="1">
      <c r="A62" s="280"/>
      <c r="B62" s="183"/>
      <c r="C62" s="184"/>
      <c r="D62" s="184"/>
      <c r="E62" s="5">
        <v>2012</v>
      </c>
      <c r="F62" s="27">
        <v>24065.5</v>
      </c>
      <c r="G62" s="28">
        <v>24544</v>
      </c>
      <c r="H62" s="28">
        <f t="shared" si="3"/>
        <v>478.5</v>
      </c>
      <c r="I62" s="85"/>
    </row>
    <row r="63" spans="1:9" ht="30" customHeight="1">
      <c r="A63" s="280"/>
      <c r="B63" s="183"/>
      <c r="C63" s="184"/>
      <c r="D63" s="184"/>
      <c r="E63" s="5">
        <v>2013</v>
      </c>
      <c r="F63" s="27">
        <v>26181</v>
      </c>
      <c r="G63" s="28">
        <v>25950</v>
      </c>
      <c r="H63" s="28">
        <f t="shared" si="3"/>
        <v>-231</v>
      </c>
      <c r="I63" s="85"/>
    </row>
    <row r="64" spans="1:9" ht="30" customHeight="1">
      <c r="A64" s="280"/>
      <c r="B64" s="183"/>
      <c r="C64" s="184"/>
      <c r="D64" s="184"/>
      <c r="E64" s="8">
        <v>2014</v>
      </c>
      <c r="F64" s="27">
        <v>27630.1</v>
      </c>
      <c r="G64" s="27">
        <v>26799</v>
      </c>
      <c r="H64" s="27">
        <f t="shared" si="3"/>
        <v>-831.0999999999985</v>
      </c>
      <c r="I64" s="86" t="s">
        <v>44</v>
      </c>
    </row>
    <row r="65" spans="1:9" ht="30" customHeight="1">
      <c r="A65" s="280"/>
      <c r="B65" s="183"/>
      <c r="C65" s="184"/>
      <c r="D65" s="184"/>
      <c r="E65" s="10">
        <v>2015</v>
      </c>
      <c r="F65" s="29">
        <v>29713.2</v>
      </c>
      <c r="G65" s="29">
        <v>31468</v>
      </c>
      <c r="H65" s="29">
        <f t="shared" si="3"/>
        <v>1754.7999999999993</v>
      </c>
      <c r="I65" s="74" t="s">
        <v>45</v>
      </c>
    </row>
    <row r="66" spans="1:9" ht="30" customHeight="1">
      <c r="A66" s="280"/>
      <c r="B66" s="183"/>
      <c r="C66" s="184"/>
      <c r="D66" s="184"/>
      <c r="E66" s="5">
        <v>2016</v>
      </c>
      <c r="F66" s="28">
        <v>32138.3</v>
      </c>
      <c r="G66" s="28">
        <v>32027</v>
      </c>
      <c r="H66" s="28">
        <f t="shared" si="3"/>
        <v>-111.29999999999927</v>
      </c>
      <c r="I66" s="85" t="s">
        <v>257</v>
      </c>
    </row>
    <row r="67" spans="1:9" ht="30" customHeight="1">
      <c r="A67" s="280"/>
      <c r="B67" s="183"/>
      <c r="C67" s="184"/>
      <c r="D67" s="184"/>
      <c r="E67" s="5">
        <v>2017</v>
      </c>
      <c r="F67" s="27">
        <f>F66*1.087</f>
        <v>34934.3321</v>
      </c>
      <c r="G67" s="28"/>
      <c r="H67" s="28"/>
      <c r="I67" s="85"/>
    </row>
    <row r="68" spans="1:9" ht="30" customHeight="1">
      <c r="A68" s="280"/>
      <c r="B68" s="183"/>
      <c r="C68" s="184"/>
      <c r="D68" s="184"/>
      <c r="E68" s="5">
        <v>2018</v>
      </c>
      <c r="F68" s="27">
        <f>F67*1.09</f>
        <v>38078.421989</v>
      </c>
      <c r="G68" s="28"/>
      <c r="H68" s="28"/>
      <c r="I68" s="85"/>
    </row>
    <row r="69" spans="1:9" ht="22.5" customHeight="1">
      <c r="A69" s="223" t="s">
        <v>46</v>
      </c>
      <c r="B69" s="223"/>
      <c r="C69" s="223"/>
      <c r="D69" s="223"/>
      <c r="E69" s="223"/>
      <c r="F69" s="223"/>
      <c r="G69" s="223"/>
      <c r="H69" s="223"/>
      <c r="I69" s="223"/>
    </row>
    <row r="70" spans="1:9" ht="36" customHeight="1">
      <c r="A70" s="238">
        <v>6</v>
      </c>
      <c r="B70" s="277" t="s">
        <v>47</v>
      </c>
      <c r="C70" s="202" t="s">
        <v>48</v>
      </c>
      <c r="D70" s="202" t="s">
        <v>49</v>
      </c>
      <c r="E70" s="5">
        <v>2011</v>
      </c>
      <c r="F70" s="8" t="s">
        <v>50</v>
      </c>
      <c r="G70" s="27">
        <f>G79/20479*100</f>
        <v>76.54865960251965</v>
      </c>
      <c r="H70" s="27" t="s">
        <v>50</v>
      </c>
      <c r="I70" s="86"/>
    </row>
    <row r="71" spans="1:9" ht="37.5" customHeight="1">
      <c r="A71" s="238"/>
      <c r="B71" s="278"/>
      <c r="C71" s="202"/>
      <c r="D71" s="202"/>
      <c r="E71" s="5">
        <v>2012</v>
      </c>
      <c r="F71" s="5">
        <v>100</v>
      </c>
      <c r="G71" s="15">
        <f>G81/23403*100</f>
        <v>90.16109045848823</v>
      </c>
      <c r="H71" s="15">
        <f>G71-F71</f>
        <v>-9.838909541511768</v>
      </c>
      <c r="I71" s="87"/>
    </row>
    <row r="72" spans="1:9" ht="37.5" customHeight="1">
      <c r="A72" s="238"/>
      <c r="B72" s="278"/>
      <c r="C72" s="202"/>
      <c r="D72" s="202"/>
      <c r="E72" s="5">
        <v>2013</v>
      </c>
      <c r="F72" s="5">
        <v>100</v>
      </c>
      <c r="G72" s="15">
        <f>G83/25376.1*100</f>
        <v>95.09735538557935</v>
      </c>
      <c r="H72" s="15">
        <f>G72-F72</f>
        <v>-4.902644614420652</v>
      </c>
      <c r="I72" s="88" t="s">
        <v>51</v>
      </c>
    </row>
    <row r="73" spans="1:9" ht="37.5" customHeight="1">
      <c r="A73" s="238"/>
      <c r="B73" s="278"/>
      <c r="C73" s="202"/>
      <c r="D73" s="202"/>
      <c r="E73" s="8">
        <v>2014</v>
      </c>
      <c r="F73" s="8">
        <v>100</v>
      </c>
      <c r="G73" s="8">
        <v>99.7</v>
      </c>
      <c r="H73" s="15">
        <f>G73-F73</f>
        <v>-0.29999999999999716</v>
      </c>
      <c r="I73" s="78"/>
    </row>
    <row r="74" spans="1:9" ht="37.5" customHeight="1">
      <c r="A74" s="238"/>
      <c r="B74" s="278"/>
      <c r="C74" s="202"/>
      <c r="D74" s="202"/>
      <c r="E74" s="10">
        <v>2015</v>
      </c>
      <c r="F74" s="10">
        <v>100</v>
      </c>
      <c r="G74" s="10">
        <v>101.5</v>
      </c>
      <c r="H74" s="23">
        <f>G74-F74</f>
        <v>1.5</v>
      </c>
      <c r="I74" s="79" t="s">
        <v>52</v>
      </c>
    </row>
    <row r="75" spans="1:9" ht="73.5" customHeight="1">
      <c r="A75" s="238"/>
      <c r="B75" s="278"/>
      <c r="C75" s="202"/>
      <c r="D75" s="202"/>
      <c r="E75" s="5">
        <v>2016</v>
      </c>
      <c r="F75" s="5" t="s">
        <v>255</v>
      </c>
      <c r="G75" s="5">
        <v>120.5</v>
      </c>
      <c r="H75" s="23"/>
      <c r="I75" s="80" t="s">
        <v>251</v>
      </c>
    </row>
    <row r="76" spans="1:9" ht="37.5" customHeight="1">
      <c r="A76" s="238"/>
      <c r="B76" s="278"/>
      <c r="C76" s="202"/>
      <c r="D76" s="202"/>
      <c r="E76" s="5">
        <v>2017</v>
      </c>
      <c r="F76" s="5">
        <v>100</v>
      </c>
      <c r="G76" s="5"/>
      <c r="H76" s="5"/>
      <c r="I76" s="80"/>
    </row>
    <row r="77" spans="1:9" ht="37.5" customHeight="1" thickBot="1">
      <c r="A77" s="238"/>
      <c r="B77" s="279"/>
      <c r="C77" s="202"/>
      <c r="D77" s="202"/>
      <c r="E77" s="20">
        <v>2018</v>
      </c>
      <c r="F77" s="20">
        <v>100</v>
      </c>
      <c r="G77" s="20"/>
      <c r="H77" s="20"/>
      <c r="I77" s="82"/>
    </row>
    <row r="78" spans="1:9" ht="18.75" customHeight="1" thickBot="1">
      <c r="A78" s="220" t="s">
        <v>40</v>
      </c>
      <c r="B78" s="220"/>
      <c r="C78" s="220"/>
      <c r="D78" s="220"/>
      <c r="E78" s="220"/>
      <c r="F78" s="220"/>
      <c r="G78" s="220"/>
      <c r="H78" s="220"/>
      <c r="I78" s="220"/>
    </row>
    <row r="79" spans="1:9" ht="37.5" customHeight="1">
      <c r="A79" s="234" t="s">
        <v>53</v>
      </c>
      <c r="B79" s="195" t="s">
        <v>47</v>
      </c>
      <c r="C79" s="184" t="s">
        <v>43</v>
      </c>
      <c r="D79" s="184"/>
      <c r="E79" s="275">
        <v>2011</v>
      </c>
      <c r="F79" s="25" t="s">
        <v>50</v>
      </c>
      <c r="G79" s="25">
        <v>15676.4</v>
      </c>
      <c r="H79" s="25" t="s">
        <v>50</v>
      </c>
      <c r="I79" s="89"/>
    </row>
    <row r="80" spans="1:9" ht="54" customHeight="1">
      <c r="A80" s="234"/>
      <c r="B80" s="205"/>
      <c r="C80" s="184"/>
      <c r="D80" s="184"/>
      <c r="E80" s="275"/>
      <c r="F80" s="215" t="s">
        <v>54</v>
      </c>
      <c r="G80" s="215"/>
      <c r="H80" s="27"/>
      <c r="I80" s="86"/>
    </row>
    <row r="81" spans="1:9" ht="37.5" customHeight="1">
      <c r="A81" s="234"/>
      <c r="B81" s="205"/>
      <c r="C81" s="184"/>
      <c r="D81" s="184"/>
      <c r="E81" s="276">
        <v>2012</v>
      </c>
      <c r="F81" s="27" t="s">
        <v>50</v>
      </c>
      <c r="G81" s="27">
        <v>21100.4</v>
      </c>
      <c r="H81" s="27" t="s">
        <v>50</v>
      </c>
      <c r="I81" s="86"/>
    </row>
    <row r="82" spans="1:9" ht="70.5" customHeight="1">
      <c r="A82" s="234"/>
      <c r="B82" s="205"/>
      <c r="C82" s="184"/>
      <c r="D82" s="184"/>
      <c r="E82" s="276"/>
      <c r="F82" s="215" t="s">
        <v>55</v>
      </c>
      <c r="G82" s="215"/>
      <c r="H82" s="27"/>
      <c r="I82" s="86"/>
    </row>
    <row r="83" spans="1:9" ht="89.25" customHeight="1">
      <c r="A83" s="234"/>
      <c r="B83" s="205"/>
      <c r="C83" s="184"/>
      <c r="D83" s="184"/>
      <c r="E83" s="276">
        <v>2013</v>
      </c>
      <c r="F83" s="27" t="s">
        <v>56</v>
      </c>
      <c r="G83" s="28">
        <v>24132</v>
      </c>
      <c r="H83" s="28">
        <f>G83-24197.4</f>
        <v>-65.40000000000146</v>
      </c>
      <c r="I83" s="90" t="s">
        <v>57</v>
      </c>
    </row>
    <row r="84" spans="1:9" ht="56.25" customHeight="1">
      <c r="A84" s="234"/>
      <c r="B84" s="205"/>
      <c r="C84" s="184"/>
      <c r="D84" s="184"/>
      <c r="E84" s="276"/>
      <c r="F84" s="215" t="s">
        <v>58</v>
      </c>
      <c r="G84" s="215"/>
      <c r="H84" s="28"/>
      <c r="I84" s="86"/>
    </row>
    <row r="85" spans="1:9" ht="91.5" customHeight="1">
      <c r="A85" s="234"/>
      <c r="B85" s="205"/>
      <c r="C85" s="184"/>
      <c r="D85" s="184"/>
      <c r="E85" s="232">
        <v>2014</v>
      </c>
      <c r="F85" s="27" t="s">
        <v>59</v>
      </c>
      <c r="G85" s="27">
        <v>26649</v>
      </c>
      <c r="H85" s="27">
        <f>G85-24197.4</f>
        <v>2451.5999999999985</v>
      </c>
      <c r="I85" s="86"/>
    </row>
    <row r="86" spans="1:9" ht="60.75" customHeight="1">
      <c r="A86" s="234"/>
      <c r="B86" s="205"/>
      <c r="C86" s="184"/>
      <c r="D86" s="184"/>
      <c r="E86" s="232"/>
      <c r="F86" s="215" t="s">
        <v>60</v>
      </c>
      <c r="G86" s="215"/>
      <c r="H86" s="27"/>
      <c r="I86" s="91"/>
    </row>
    <row r="87" spans="1:9" ht="56.25" customHeight="1">
      <c r="A87" s="234"/>
      <c r="B87" s="205"/>
      <c r="C87" s="184"/>
      <c r="D87" s="184"/>
      <c r="E87" s="274">
        <v>2015</v>
      </c>
      <c r="F87" s="124">
        <v>26684.9</v>
      </c>
      <c r="G87" s="124">
        <v>26392</v>
      </c>
      <c r="H87" s="124">
        <f>G87-F87</f>
        <v>-292.90000000000146</v>
      </c>
      <c r="I87" s="125" t="s">
        <v>52</v>
      </c>
    </row>
    <row r="88" spans="1:9" ht="57" customHeight="1">
      <c r="A88" s="234"/>
      <c r="B88" s="205"/>
      <c r="C88" s="184"/>
      <c r="D88" s="184"/>
      <c r="E88" s="274"/>
      <c r="F88" s="219" t="s">
        <v>239</v>
      </c>
      <c r="G88" s="219"/>
      <c r="H88" s="124">
        <f>G87-26008.4</f>
        <v>383.59999999999854</v>
      </c>
      <c r="I88" s="126"/>
    </row>
    <row r="89" spans="1:9" ht="75" customHeight="1">
      <c r="A89" s="234"/>
      <c r="B89" s="205"/>
      <c r="C89" s="184"/>
      <c r="D89" s="184"/>
      <c r="E89" s="210">
        <v>2016</v>
      </c>
      <c r="F89" s="29">
        <v>26684.9</v>
      </c>
      <c r="G89" s="29">
        <v>31819.8</v>
      </c>
      <c r="H89" s="29">
        <f>G89-G87</f>
        <v>5427.799999999999</v>
      </c>
      <c r="I89" s="188" t="s">
        <v>261</v>
      </c>
    </row>
    <row r="90" spans="1:9" ht="72" customHeight="1">
      <c r="A90" s="234"/>
      <c r="B90" s="205"/>
      <c r="C90" s="184"/>
      <c r="D90" s="184"/>
      <c r="E90" s="210"/>
      <c r="F90" s="209" t="s">
        <v>247</v>
      </c>
      <c r="G90" s="209"/>
      <c r="H90" s="29"/>
      <c r="I90" s="92" t="s">
        <v>248</v>
      </c>
    </row>
    <row r="91" spans="1:9" ht="37.5" customHeight="1">
      <c r="A91" s="234"/>
      <c r="B91" s="205"/>
      <c r="C91" s="184"/>
      <c r="D91" s="184"/>
      <c r="E91" s="121">
        <v>2017</v>
      </c>
      <c r="F91" s="124"/>
      <c r="G91" s="124"/>
      <c r="H91" s="124"/>
      <c r="I91" s="127"/>
    </row>
    <row r="92" spans="1:9" ht="68.25" customHeight="1">
      <c r="A92" s="234"/>
      <c r="B92" s="205"/>
      <c r="C92" s="184"/>
      <c r="D92" s="184"/>
      <c r="E92" s="5">
        <v>2018</v>
      </c>
      <c r="F92" s="30"/>
      <c r="G92" s="28"/>
      <c r="H92" s="28"/>
      <c r="I92" s="93"/>
    </row>
    <row r="93" spans="1:9" ht="39.75" customHeight="1">
      <c r="A93" s="237" t="s">
        <v>61</v>
      </c>
      <c r="B93" s="237"/>
      <c r="C93" s="237"/>
      <c r="D93" s="237"/>
      <c r="E93" s="237"/>
      <c r="F93" s="237"/>
      <c r="G93" s="237"/>
      <c r="H93" s="237"/>
      <c r="I93" s="237"/>
    </row>
    <row r="94" spans="1:9" ht="37.5" customHeight="1">
      <c r="A94" s="238">
        <v>7</v>
      </c>
      <c r="B94" s="195" t="s">
        <v>62</v>
      </c>
      <c r="C94" s="271" t="s">
        <v>63</v>
      </c>
      <c r="D94" s="202" t="s">
        <v>49</v>
      </c>
      <c r="E94" s="5">
        <v>2011</v>
      </c>
      <c r="F94" s="8" t="s">
        <v>50</v>
      </c>
      <c r="G94" s="31"/>
      <c r="H94" s="8" t="s">
        <v>50</v>
      </c>
      <c r="I94" s="78"/>
    </row>
    <row r="95" spans="1:9" ht="37.5" customHeight="1">
      <c r="A95" s="238"/>
      <c r="B95" s="205"/>
      <c r="C95" s="272"/>
      <c r="D95" s="206"/>
      <c r="E95" s="5">
        <v>2012</v>
      </c>
      <c r="F95" s="8" t="s">
        <v>50</v>
      </c>
      <c r="G95" s="31"/>
      <c r="H95" s="8" t="s">
        <v>50</v>
      </c>
      <c r="I95" s="78"/>
    </row>
    <row r="96" spans="1:9" ht="110.25" customHeight="1">
      <c r="A96" s="238"/>
      <c r="B96" s="205"/>
      <c r="C96" s="272"/>
      <c r="D96" s="206"/>
      <c r="E96" s="5">
        <v>2013</v>
      </c>
      <c r="F96" s="8">
        <v>100</v>
      </c>
      <c r="G96" s="14">
        <f>G107/24052.2*100</f>
        <v>92.89836272773384</v>
      </c>
      <c r="H96" s="14">
        <f>G96-F96</f>
        <v>-7.10163727226616</v>
      </c>
      <c r="I96" s="77" t="s">
        <v>64</v>
      </c>
    </row>
    <row r="97" spans="1:9" ht="34.5" customHeight="1">
      <c r="A97" s="238"/>
      <c r="B97" s="205"/>
      <c r="C97" s="272"/>
      <c r="D97" s="206"/>
      <c r="E97" s="118">
        <v>2014</v>
      </c>
      <c r="F97" s="118">
        <v>100</v>
      </c>
      <c r="G97" s="118">
        <v>95.4</v>
      </c>
      <c r="H97" s="119">
        <f>G97-F97</f>
        <v>-4.599999999999994</v>
      </c>
      <c r="I97" s="120"/>
    </row>
    <row r="98" spans="1:9" ht="34.5" customHeight="1">
      <c r="A98" s="238"/>
      <c r="B98" s="205"/>
      <c r="C98" s="272"/>
      <c r="D98" s="206"/>
      <c r="E98" s="121">
        <v>2015</v>
      </c>
      <c r="F98" s="121">
        <v>100</v>
      </c>
      <c r="G98" s="121">
        <v>95</v>
      </c>
      <c r="H98" s="122">
        <f>G98-F98</f>
        <v>-5</v>
      </c>
      <c r="I98" s="123" t="s">
        <v>52</v>
      </c>
    </row>
    <row r="99" spans="1:9" ht="34.5" customHeight="1">
      <c r="A99" s="238"/>
      <c r="B99" s="205"/>
      <c r="C99" s="272"/>
      <c r="D99" s="206"/>
      <c r="E99" s="132">
        <v>2016</v>
      </c>
      <c r="F99" s="132">
        <v>100</v>
      </c>
      <c r="G99" s="132">
        <v>87.1</v>
      </c>
      <c r="H99" s="23">
        <f>G99-F99</f>
        <v>-12.900000000000006</v>
      </c>
      <c r="I99" s="133" t="s">
        <v>250</v>
      </c>
    </row>
    <row r="100" spans="1:9" ht="34.5" customHeight="1">
      <c r="A100" s="238"/>
      <c r="B100" s="205"/>
      <c r="C100" s="272"/>
      <c r="D100" s="206"/>
      <c r="E100" s="5">
        <v>2017</v>
      </c>
      <c r="F100" s="5">
        <v>100</v>
      </c>
      <c r="G100" s="5"/>
      <c r="H100" s="5"/>
      <c r="I100" s="80"/>
    </row>
    <row r="101" spans="1:9" ht="34.5" customHeight="1" thickBot="1">
      <c r="A101" s="238"/>
      <c r="B101" s="201"/>
      <c r="C101" s="273"/>
      <c r="D101" s="202"/>
      <c r="E101" s="20">
        <v>2018</v>
      </c>
      <c r="F101" s="20">
        <v>100</v>
      </c>
      <c r="G101" s="20"/>
      <c r="H101" s="20"/>
      <c r="I101" s="82"/>
    </row>
    <row r="102" spans="1:9" ht="18.75" customHeight="1" thickBot="1">
      <c r="A102" s="220" t="s">
        <v>40</v>
      </c>
      <c r="B102" s="220"/>
      <c r="C102" s="220"/>
      <c r="D102" s="220"/>
      <c r="E102" s="220"/>
      <c r="F102" s="220"/>
      <c r="G102" s="220"/>
      <c r="H102" s="220"/>
      <c r="I102" s="220"/>
    </row>
    <row r="103" spans="1:9" ht="34.5" customHeight="1">
      <c r="A103" s="265" t="s">
        <v>65</v>
      </c>
      <c r="B103" s="195" t="s">
        <v>62</v>
      </c>
      <c r="C103" s="269" t="s">
        <v>43</v>
      </c>
      <c r="D103" s="269"/>
      <c r="E103" s="184">
        <v>2011</v>
      </c>
      <c r="F103" s="33" t="s">
        <v>50</v>
      </c>
      <c r="G103" s="34">
        <v>11588</v>
      </c>
      <c r="H103" s="34" t="s">
        <v>50</v>
      </c>
      <c r="I103" s="89"/>
    </row>
    <row r="104" spans="1:9" ht="51.75" customHeight="1">
      <c r="A104" s="265"/>
      <c r="B104" s="235"/>
      <c r="C104" s="269"/>
      <c r="D104" s="269"/>
      <c r="E104" s="184"/>
      <c r="F104" s="213" t="s">
        <v>66</v>
      </c>
      <c r="G104" s="215"/>
      <c r="H104" s="35"/>
      <c r="I104" s="86"/>
    </row>
    <row r="105" spans="1:9" ht="34.5" customHeight="1">
      <c r="A105" s="265"/>
      <c r="B105" s="235"/>
      <c r="C105" s="269"/>
      <c r="D105" s="269"/>
      <c r="E105" s="206">
        <v>2012</v>
      </c>
      <c r="F105" s="8" t="s">
        <v>50</v>
      </c>
      <c r="G105" s="27">
        <v>13114.3</v>
      </c>
      <c r="H105" s="35" t="s">
        <v>50</v>
      </c>
      <c r="I105" s="86"/>
    </row>
    <row r="106" spans="1:9" ht="53.25" customHeight="1">
      <c r="A106" s="265"/>
      <c r="B106" s="235"/>
      <c r="C106" s="269"/>
      <c r="D106" s="269"/>
      <c r="E106" s="206"/>
      <c r="F106" s="213" t="s">
        <v>66</v>
      </c>
      <c r="G106" s="215"/>
      <c r="H106" s="35"/>
      <c r="I106" s="86"/>
    </row>
    <row r="107" spans="1:9" ht="88.5" customHeight="1">
      <c r="A107" s="265"/>
      <c r="B107" s="235"/>
      <c r="C107" s="269"/>
      <c r="D107" s="269"/>
      <c r="E107" s="206">
        <v>2013</v>
      </c>
      <c r="F107" s="8" t="s">
        <v>67</v>
      </c>
      <c r="G107" s="28">
        <v>22344.1</v>
      </c>
      <c r="H107" s="37">
        <f>G107-22225</f>
        <v>119.09999999999854</v>
      </c>
      <c r="I107" s="85"/>
    </row>
    <row r="108" spans="1:9" ht="57" customHeight="1">
      <c r="A108" s="265"/>
      <c r="B108" s="235"/>
      <c r="C108" s="269"/>
      <c r="D108" s="269"/>
      <c r="E108" s="206"/>
      <c r="F108" s="213" t="s">
        <v>68</v>
      </c>
      <c r="G108" s="215"/>
      <c r="H108" s="37"/>
      <c r="I108" s="86"/>
    </row>
    <row r="109" spans="1:9" ht="91.5" customHeight="1">
      <c r="A109" s="265"/>
      <c r="B109" s="235"/>
      <c r="C109" s="269"/>
      <c r="D109" s="269"/>
      <c r="E109" s="216">
        <v>2014</v>
      </c>
      <c r="F109" s="8" t="s">
        <v>69</v>
      </c>
      <c r="G109" s="27">
        <v>24467.5</v>
      </c>
      <c r="H109" s="35">
        <f>G109-23961.9</f>
        <v>505.59999999999854</v>
      </c>
      <c r="I109" s="86" t="s">
        <v>70</v>
      </c>
    </row>
    <row r="110" spans="1:9" ht="67.5" customHeight="1">
      <c r="A110" s="265"/>
      <c r="B110" s="235"/>
      <c r="C110" s="269"/>
      <c r="D110" s="269"/>
      <c r="E110" s="216"/>
      <c r="F110" s="213" t="s">
        <v>71</v>
      </c>
      <c r="G110" s="215"/>
      <c r="H110" s="35"/>
      <c r="I110" s="86"/>
    </row>
    <row r="111" spans="1:9" ht="34.5" customHeight="1">
      <c r="A111" s="265"/>
      <c r="B111" s="235"/>
      <c r="C111" s="269"/>
      <c r="D111" s="269"/>
      <c r="E111" s="217">
        <v>2015</v>
      </c>
      <c r="F111" s="161">
        <v>25162</v>
      </c>
      <c r="G111" s="124">
        <v>24579.9</v>
      </c>
      <c r="H111" s="150">
        <f>G111-F111</f>
        <v>-582.0999999999985</v>
      </c>
      <c r="I111" s="152"/>
    </row>
    <row r="112" spans="1:9" ht="72" customHeight="1">
      <c r="A112" s="265"/>
      <c r="B112" s="235"/>
      <c r="C112" s="269"/>
      <c r="D112" s="269"/>
      <c r="E112" s="217"/>
      <c r="F112" s="218" t="s">
        <v>72</v>
      </c>
      <c r="G112" s="219"/>
      <c r="H112" s="150">
        <f>G111-25873.2</f>
        <v>-1293.2999999999993</v>
      </c>
      <c r="I112" s="168">
        <v>2015</v>
      </c>
    </row>
    <row r="113" spans="1:9" ht="48.75" customHeight="1">
      <c r="A113" s="265"/>
      <c r="B113" s="235"/>
      <c r="C113" s="269"/>
      <c r="D113" s="269"/>
      <c r="E113" s="211">
        <v>2016</v>
      </c>
      <c r="F113" s="189">
        <v>25162</v>
      </c>
      <c r="G113" s="29">
        <v>26104</v>
      </c>
      <c r="H113" s="190">
        <f>G113-F113</f>
        <v>942</v>
      </c>
      <c r="I113" s="74"/>
    </row>
    <row r="114" spans="1:9" ht="64.5" customHeight="1">
      <c r="A114" s="265"/>
      <c r="B114" s="235"/>
      <c r="C114" s="269"/>
      <c r="D114" s="269"/>
      <c r="E114" s="212"/>
      <c r="F114" s="213" t="s">
        <v>252</v>
      </c>
      <c r="G114" s="214"/>
      <c r="H114" s="191">
        <f>G113-29965.3</f>
        <v>-3861.2999999999993</v>
      </c>
      <c r="I114" s="192" t="s">
        <v>262</v>
      </c>
    </row>
    <row r="115" spans="1:9" ht="64.5" customHeight="1">
      <c r="A115" s="265"/>
      <c r="B115" s="239"/>
      <c r="C115" s="269"/>
      <c r="D115" s="270"/>
      <c r="E115" s="138">
        <v>2017</v>
      </c>
      <c r="F115" s="139"/>
      <c r="G115" s="140"/>
      <c r="H115" s="141"/>
      <c r="I115" s="142"/>
    </row>
    <row r="116" spans="1:9" ht="56.25" customHeight="1" thickBot="1">
      <c r="A116" s="265"/>
      <c r="B116" s="239"/>
      <c r="C116" s="269"/>
      <c r="D116" s="269"/>
      <c r="E116" s="32">
        <v>2018</v>
      </c>
      <c r="F116" s="136"/>
      <c r="G116" s="137"/>
      <c r="H116" s="137"/>
      <c r="I116" s="95"/>
    </row>
    <row r="117" spans="1:9" ht="41.25" customHeight="1" thickBot="1">
      <c r="A117" s="262" t="s">
        <v>73</v>
      </c>
      <c r="B117" s="263"/>
      <c r="C117" s="263"/>
      <c r="D117" s="263"/>
      <c r="E117" s="263"/>
      <c r="F117" s="263"/>
      <c r="G117" s="263"/>
      <c r="H117" s="263"/>
      <c r="I117" s="264"/>
    </row>
    <row r="118" spans="1:14" ht="34.5" customHeight="1">
      <c r="A118" s="265">
        <v>8</v>
      </c>
      <c r="B118" s="195" t="s">
        <v>74</v>
      </c>
      <c r="C118" s="266" t="s">
        <v>75</v>
      </c>
      <c r="D118" s="269" t="s">
        <v>76</v>
      </c>
      <c r="E118" s="32">
        <v>2011</v>
      </c>
      <c r="F118" s="42"/>
      <c r="G118" s="43"/>
      <c r="H118" s="44"/>
      <c r="I118" s="257" t="s">
        <v>77</v>
      </c>
      <c r="N118" s="45"/>
    </row>
    <row r="119" spans="1:9" ht="34.5" customHeight="1">
      <c r="A119" s="265"/>
      <c r="B119" s="235"/>
      <c r="C119" s="267"/>
      <c r="D119" s="269"/>
      <c r="E119" s="17">
        <v>2012</v>
      </c>
      <c r="F119" s="46"/>
      <c r="G119" s="47"/>
      <c r="H119" s="37"/>
      <c r="I119" s="257"/>
    </row>
    <row r="120" spans="1:9" ht="34.5" customHeight="1">
      <c r="A120" s="265"/>
      <c r="B120" s="235"/>
      <c r="C120" s="267"/>
      <c r="D120" s="269"/>
      <c r="E120" s="17">
        <v>2013</v>
      </c>
      <c r="F120" s="48">
        <f>F131/25545*100</f>
        <v>65.07731454296339</v>
      </c>
      <c r="G120" s="37">
        <f>G131/25545*100</f>
        <v>70.43687610099823</v>
      </c>
      <c r="H120" s="37">
        <f>G120-F120</f>
        <v>5.359561558034841</v>
      </c>
      <c r="I120" s="85" t="s">
        <v>78</v>
      </c>
    </row>
    <row r="121" spans="1:9" ht="34.5" customHeight="1">
      <c r="A121" s="265"/>
      <c r="B121" s="235"/>
      <c r="C121" s="267"/>
      <c r="D121" s="269"/>
      <c r="E121" s="36">
        <v>2014</v>
      </c>
      <c r="F121" s="36">
        <v>80</v>
      </c>
      <c r="G121" s="35">
        <v>79</v>
      </c>
      <c r="H121" s="37">
        <f>G121-F121</f>
        <v>-1</v>
      </c>
      <c r="I121" s="85"/>
    </row>
    <row r="122" spans="1:9" ht="34.5" customHeight="1">
      <c r="A122" s="265"/>
      <c r="B122" s="235"/>
      <c r="C122" s="267"/>
      <c r="D122" s="269"/>
      <c r="E122" s="143">
        <v>2015</v>
      </c>
      <c r="F122" s="143">
        <v>80</v>
      </c>
      <c r="G122" s="144">
        <v>84.1</v>
      </c>
      <c r="H122" s="144">
        <f>G122-F122</f>
        <v>4.099999999999994</v>
      </c>
      <c r="I122" s="84" t="s">
        <v>52</v>
      </c>
    </row>
    <row r="123" spans="1:9" ht="34.5" customHeight="1">
      <c r="A123" s="265"/>
      <c r="B123" s="235"/>
      <c r="C123" s="267"/>
      <c r="D123" s="269"/>
      <c r="E123" s="145">
        <v>2016</v>
      </c>
      <c r="F123" s="146">
        <v>85</v>
      </c>
      <c r="G123" s="147">
        <v>76.1</v>
      </c>
      <c r="H123" s="49">
        <f>G123-F123</f>
        <v>-8.900000000000006</v>
      </c>
      <c r="I123" s="148" t="s">
        <v>250</v>
      </c>
    </row>
    <row r="124" spans="1:9" ht="34.5" customHeight="1">
      <c r="A124" s="265"/>
      <c r="B124" s="235"/>
      <c r="C124" s="267"/>
      <c r="D124" s="269"/>
      <c r="E124" s="4">
        <v>2017</v>
      </c>
      <c r="F124" s="46">
        <v>90</v>
      </c>
      <c r="G124" s="37"/>
      <c r="H124" s="37"/>
      <c r="I124" s="84"/>
    </row>
    <row r="125" spans="1:9" ht="34.5" customHeight="1" thickBot="1">
      <c r="A125" s="265"/>
      <c r="B125" s="239"/>
      <c r="C125" s="268"/>
      <c r="D125" s="269"/>
      <c r="E125" s="17">
        <v>2018</v>
      </c>
      <c r="F125" s="50">
        <v>100</v>
      </c>
      <c r="G125" s="41"/>
      <c r="H125" s="41"/>
      <c r="I125" s="94"/>
    </row>
    <row r="126" spans="1:9" ht="23.25" customHeight="1" thickBot="1">
      <c r="A126" s="220" t="s">
        <v>40</v>
      </c>
      <c r="B126" s="220"/>
      <c r="C126" s="220"/>
      <c r="D126" s="220"/>
      <c r="E126" s="220"/>
      <c r="F126" s="220"/>
      <c r="G126" s="220"/>
      <c r="H126" s="220"/>
      <c r="I126" s="220"/>
    </row>
    <row r="127" spans="1:9" ht="34.5" customHeight="1">
      <c r="A127" s="245" t="s">
        <v>79</v>
      </c>
      <c r="B127" s="195" t="s">
        <v>74</v>
      </c>
      <c r="C127" s="184" t="s">
        <v>43</v>
      </c>
      <c r="D127" s="184"/>
      <c r="E127" s="184">
        <v>2011</v>
      </c>
      <c r="F127" s="42"/>
      <c r="G127" s="43"/>
      <c r="H127" s="44"/>
      <c r="I127" s="84"/>
    </row>
    <row r="128" spans="1:9" ht="72" customHeight="1">
      <c r="A128" s="245"/>
      <c r="B128" s="258"/>
      <c r="C128" s="184"/>
      <c r="D128" s="184"/>
      <c r="E128" s="184"/>
      <c r="F128" s="260" t="s">
        <v>80</v>
      </c>
      <c r="G128" s="261"/>
      <c r="H128" s="37"/>
      <c r="I128" s="85"/>
    </row>
    <row r="129" spans="1:9" ht="34.5" customHeight="1">
      <c r="A129" s="245"/>
      <c r="B129" s="258"/>
      <c r="C129" s="184"/>
      <c r="D129" s="184"/>
      <c r="E129" s="206">
        <v>2012</v>
      </c>
      <c r="F129" s="57"/>
      <c r="G129" s="113"/>
      <c r="H129" s="37"/>
      <c r="I129" s="85"/>
    </row>
    <row r="130" spans="1:9" ht="81.75" customHeight="1">
      <c r="A130" s="245"/>
      <c r="B130" s="258"/>
      <c r="C130" s="184"/>
      <c r="D130" s="184"/>
      <c r="E130" s="206"/>
      <c r="F130" s="260" t="s">
        <v>80</v>
      </c>
      <c r="G130" s="261"/>
      <c r="H130" s="37"/>
      <c r="I130" s="85"/>
    </row>
    <row r="131" spans="1:9" ht="78.75" customHeight="1">
      <c r="A131" s="245"/>
      <c r="B131" s="258"/>
      <c r="C131" s="184"/>
      <c r="D131" s="184"/>
      <c r="E131" s="206">
        <v>2013</v>
      </c>
      <c r="F131" s="6">
        <v>16624</v>
      </c>
      <c r="G131" s="28">
        <v>17993.1</v>
      </c>
      <c r="H131" s="37">
        <f>G131-F131</f>
        <v>1369.0999999999985</v>
      </c>
      <c r="I131" s="246" t="s">
        <v>81</v>
      </c>
    </row>
    <row r="132" spans="1:9" ht="78.75" customHeight="1">
      <c r="A132" s="245"/>
      <c r="B132" s="258"/>
      <c r="C132" s="184"/>
      <c r="D132" s="184"/>
      <c r="E132" s="206"/>
      <c r="F132" s="213" t="s">
        <v>82</v>
      </c>
      <c r="G132" s="215"/>
      <c r="H132" s="37"/>
      <c r="I132" s="257"/>
    </row>
    <row r="133" spans="1:9" ht="75" customHeight="1">
      <c r="A133" s="245"/>
      <c r="B133" s="258"/>
      <c r="C133" s="184"/>
      <c r="D133" s="184"/>
      <c r="E133" s="216">
        <v>2014</v>
      </c>
      <c r="F133" s="27">
        <v>21429.4</v>
      </c>
      <c r="G133" s="27">
        <v>21828.3</v>
      </c>
      <c r="H133" s="35">
        <f>G133-F133</f>
        <v>398.8999999999978</v>
      </c>
      <c r="I133" s="86" t="s">
        <v>83</v>
      </c>
    </row>
    <row r="134" spans="1:9" ht="66.75" customHeight="1">
      <c r="A134" s="245"/>
      <c r="B134" s="258"/>
      <c r="C134" s="184"/>
      <c r="D134" s="184"/>
      <c r="E134" s="216"/>
      <c r="F134" s="213" t="s">
        <v>84</v>
      </c>
      <c r="G134" s="215"/>
      <c r="H134" s="35"/>
      <c r="I134" s="91"/>
    </row>
    <row r="135" spans="1:9" ht="34.5" customHeight="1">
      <c r="A135" s="245"/>
      <c r="B135" s="258"/>
      <c r="C135" s="184"/>
      <c r="D135" s="184"/>
      <c r="E135" s="217">
        <v>2015</v>
      </c>
      <c r="F135" s="149">
        <v>21830.9</v>
      </c>
      <c r="G135" s="150">
        <v>23257.7</v>
      </c>
      <c r="H135" s="150">
        <f>G135-F135</f>
        <v>1426.7999999999993</v>
      </c>
      <c r="I135" s="125"/>
    </row>
    <row r="136" spans="1:9" ht="52.5" customHeight="1">
      <c r="A136" s="245"/>
      <c r="B136" s="258"/>
      <c r="C136" s="184"/>
      <c r="D136" s="184"/>
      <c r="E136" s="217"/>
      <c r="F136" s="251" t="s">
        <v>85</v>
      </c>
      <c r="G136" s="252"/>
      <c r="H136" s="150">
        <f>G135-27645.5</f>
        <v>-4387.799999999999</v>
      </c>
      <c r="I136" s="151" t="s">
        <v>52</v>
      </c>
    </row>
    <row r="137" spans="1:9" ht="37.5" customHeight="1">
      <c r="A137" s="245"/>
      <c r="B137" s="258"/>
      <c r="C137" s="184"/>
      <c r="D137" s="184"/>
      <c r="E137" s="145">
        <v>2016</v>
      </c>
      <c r="F137" s="193">
        <v>24397.5</v>
      </c>
      <c r="G137" s="39">
        <v>24866.7</v>
      </c>
      <c r="H137" s="194">
        <f>G137-F137</f>
        <v>469.2000000000007</v>
      </c>
      <c r="I137" s="255" t="s">
        <v>263</v>
      </c>
    </row>
    <row r="138" spans="1:9" ht="79.5" customHeight="1">
      <c r="A138" s="245"/>
      <c r="B138" s="258"/>
      <c r="C138" s="184"/>
      <c r="D138" s="184"/>
      <c r="E138" s="145"/>
      <c r="F138" s="253" t="s">
        <v>253</v>
      </c>
      <c r="G138" s="254"/>
      <c r="H138" s="194">
        <f>G137-32668.4</f>
        <v>-7801.700000000001</v>
      </c>
      <c r="I138" s="256"/>
    </row>
    <row r="139" spans="1:9" ht="34.5" customHeight="1">
      <c r="A139" s="245"/>
      <c r="B139" s="258"/>
      <c r="C139" s="184"/>
      <c r="D139" s="184"/>
      <c r="E139" s="4">
        <v>2017</v>
      </c>
      <c r="F139" s="46"/>
      <c r="G139" s="37"/>
      <c r="H139" s="37"/>
      <c r="I139" s="95"/>
    </row>
    <row r="140" spans="1:9" ht="34.5" customHeight="1">
      <c r="A140" s="245"/>
      <c r="B140" s="259"/>
      <c r="C140" s="184"/>
      <c r="D140" s="184"/>
      <c r="E140" s="4">
        <v>2018</v>
      </c>
      <c r="F140" s="46"/>
      <c r="G140" s="37"/>
      <c r="H140" s="37"/>
      <c r="I140" s="84"/>
    </row>
    <row r="141" spans="1:9" ht="44.25" customHeight="1">
      <c r="A141" s="237" t="s">
        <v>86</v>
      </c>
      <c r="B141" s="237"/>
      <c r="C141" s="237"/>
      <c r="D141" s="237"/>
      <c r="E141" s="237"/>
      <c r="F141" s="237"/>
      <c r="G141" s="237"/>
      <c r="H141" s="237"/>
      <c r="I141" s="237"/>
    </row>
    <row r="142" spans="1:9" ht="30.75" customHeight="1">
      <c r="A142" s="238">
        <v>9</v>
      </c>
      <c r="B142" s="195" t="s">
        <v>87</v>
      </c>
      <c r="C142" s="228" t="s">
        <v>48</v>
      </c>
      <c r="D142" s="228" t="s">
        <v>88</v>
      </c>
      <c r="E142" s="4">
        <v>2011</v>
      </c>
      <c r="F142" s="36" t="s">
        <v>50</v>
      </c>
      <c r="G142" s="48">
        <f>G151/20479*100</f>
        <v>45.514917720591825</v>
      </c>
      <c r="H142" s="48" t="s">
        <v>50</v>
      </c>
      <c r="I142" s="87"/>
    </row>
    <row r="143" spans="1:9" ht="32.25" customHeight="1">
      <c r="A143" s="238"/>
      <c r="B143" s="242"/>
      <c r="C143" s="228"/>
      <c r="D143" s="228"/>
      <c r="E143" s="4">
        <v>2012</v>
      </c>
      <c r="F143" s="36" t="s">
        <v>50</v>
      </c>
      <c r="G143" s="48">
        <f>G153/23403*100</f>
        <v>42.67828910823398</v>
      </c>
      <c r="H143" s="48" t="s">
        <v>50</v>
      </c>
      <c r="I143" s="87"/>
    </row>
    <row r="144" spans="1:9" ht="285" customHeight="1">
      <c r="A144" s="238"/>
      <c r="B144" s="242"/>
      <c r="C144" s="228"/>
      <c r="D144" s="228"/>
      <c r="E144" s="4">
        <v>2013</v>
      </c>
      <c r="F144" s="36">
        <v>56.1</v>
      </c>
      <c r="G144" s="51">
        <f>12234.9/25376*100</f>
        <v>48.214454602774275</v>
      </c>
      <c r="H144" s="51">
        <f>G144-F144</f>
        <v>-7.885545397225727</v>
      </c>
      <c r="I144" s="96" t="s">
        <v>89</v>
      </c>
    </row>
    <row r="145" spans="1:9" ht="191.25" customHeight="1">
      <c r="A145" s="238"/>
      <c r="B145" s="242"/>
      <c r="C145" s="228"/>
      <c r="D145" s="228"/>
      <c r="E145" s="36">
        <v>2014</v>
      </c>
      <c r="F145" s="36">
        <v>64.9</v>
      </c>
      <c r="G145" s="36">
        <v>62.8</v>
      </c>
      <c r="H145" s="48">
        <f>G145-F145</f>
        <v>-2.1000000000000085</v>
      </c>
      <c r="I145" s="97" t="s">
        <v>90</v>
      </c>
    </row>
    <row r="146" spans="1:13" ht="31.5" customHeight="1">
      <c r="A146" s="238"/>
      <c r="B146" s="242"/>
      <c r="C146" s="228"/>
      <c r="D146" s="228"/>
      <c r="E146" s="149">
        <v>2015</v>
      </c>
      <c r="F146" s="149">
        <v>71.9</v>
      </c>
      <c r="G146" s="149">
        <v>73</v>
      </c>
      <c r="H146" s="153">
        <f>G146-F146</f>
        <v>1.0999999999999943</v>
      </c>
      <c r="I146" s="123" t="s">
        <v>91</v>
      </c>
      <c r="M146" s="16"/>
    </row>
    <row r="147" spans="1:9" ht="54" customHeight="1">
      <c r="A147" s="238"/>
      <c r="B147" s="242"/>
      <c r="C147" s="228"/>
      <c r="D147" s="228"/>
      <c r="E147" s="172">
        <v>2016</v>
      </c>
      <c r="F147" s="172" t="s">
        <v>255</v>
      </c>
      <c r="G147" s="172">
        <v>102.8</v>
      </c>
      <c r="H147" s="175"/>
      <c r="I147" s="133" t="s">
        <v>251</v>
      </c>
    </row>
    <row r="148" spans="1:9" ht="30" customHeight="1">
      <c r="A148" s="238"/>
      <c r="B148" s="242"/>
      <c r="C148" s="228"/>
      <c r="D148" s="228"/>
      <c r="E148" s="4">
        <v>2017</v>
      </c>
      <c r="F148" s="4"/>
      <c r="G148" s="4"/>
      <c r="H148" s="4"/>
      <c r="I148" s="80"/>
    </row>
    <row r="149" spans="1:9" ht="30" customHeight="1">
      <c r="A149" s="238"/>
      <c r="B149" s="244"/>
      <c r="C149" s="228"/>
      <c r="D149" s="228"/>
      <c r="E149" s="50">
        <v>2018</v>
      </c>
      <c r="F149" s="50"/>
      <c r="G149" s="50"/>
      <c r="H149" s="50"/>
      <c r="I149" s="98"/>
    </row>
    <row r="150" spans="1:9" ht="22.5" customHeight="1">
      <c r="A150" s="250" t="s">
        <v>40</v>
      </c>
      <c r="B150" s="250"/>
      <c r="C150" s="250"/>
      <c r="D150" s="250"/>
      <c r="E150" s="250"/>
      <c r="F150" s="250"/>
      <c r="G150" s="250"/>
      <c r="H150" s="250"/>
      <c r="I150" s="250"/>
    </row>
    <row r="151" spans="1:9" ht="30" customHeight="1">
      <c r="A151" s="234" t="s">
        <v>92</v>
      </c>
      <c r="B151" s="195" t="s">
        <v>87</v>
      </c>
      <c r="C151" s="243" t="s">
        <v>43</v>
      </c>
      <c r="D151" s="243"/>
      <c r="E151" s="243">
        <v>2011</v>
      </c>
      <c r="F151" s="33" t="s">
        <v>50</v>
      </c>
      <c r="G151" s="34">
        <v>9321</v>
      </c>
      <c r="H151" s="34" t="s">
        <v>50</v>
      </c>
      <c r="I151" s="89"/>
    </row>
    <row r="152" spans="1:9" ht="51.75" customHeight="1">
      <c r="A152" s="234"/>
      <c r="B152" s="242"/>
      <c r="C152" s="243"/>
      <c r="D152" s="243"/>
      <c r="E152" s="243"/>
      <c r="F152" s="231" t="s">
        <v>54</v>
      </c>
      <c r="G152" s="231"/>
      <c r="H152" s="35"/>
      <c r="I152" s="86"/>
    </row>
    <row r="153" spans="1:9" ht="30" customHeight="1">
      <c r="A153" s="234"/>
      <c r="B153" s="242"/>
      <c r="C153" s="243"/>
      <c r="D153" s="243"/>
      <c r="E153" s="216">
        <v>2012</v>
      </c>
      <c r="F153" s="36" t="s">
        <v>50</v>
      </c>
      <c r="G153" s="35">
        <v>9988</v>
      </c>
      <c r="H153" s="35" t="s">
        <v>50</v>
      </c>
      <c r="I153" s="86"/>
    </row>
    <row r="154" spans="1:9" ht="51.75" customHeight="1">
      <c r="A154" s="234"/>
      <c r="B154" s="242"/>
      <c r="C154" s="243"/>
      <c r="D154" s="243"/>
      <c r="E154" s="216"/>
      <c r="F154" s="231" t="s">
        <v>55</v>
      </c>
      <c r="G154" s="231"/>
      <c r="H154" s="35"/>
      <c r="I154" s="86"/>
    </row>
    <row r="155" spans="1:9" ht="30" customHeight="1">
      <c r="A155" s="234"/>
      <c r="B155" s="242"/>
      <c r="C155" s="243"/>
      <c r="D155" s="243"/>
      <c r="E155" s="216">
        <v>2013</v>
      </c>
      <c r="F155" s="35">
        <f>25376.1*F144/100</f>
        <v>14235.9921</v>
      </c>
      <c r="G155" s="35">
        <v>12234.9</v>
      </c>
      <c r="H155" s="35">
        <f>G155-F155</f>
        <v>-2001.0920999999998</v>
      </c>
      <c r="I155" s="86"/>
    </row>
    <row r="156" spans="1:9" ht="52.5" customHeight="1">
      <c r="A156" s="234"/>
      <c r="B156" s="242"/>
      <c r="C156" s="243"/>
      <c r="D156" s="243"/>
      <c r="E156" s="216"/>
      <c r="F156" s="231" t="s">
        <v>58</v>
      </c>
      <c r="G156" s="231"/>
      <c r="H156" s="35"/>
      <c r="I156" s="86"/>
    </row>
    <row r="157" spans="1:9" ht="135" customHeight="1">
      <c r="A157" s="234"/>
      <c r="B157" s="242"/>
      <c r="C157" s="243"/>
      <c r="D157" s="243"/>
      <c r="E157" s="216">
        <v>2014</v>
      </c>
      <c r="F157" s="36">
        <v>17282</v>
      </c>
      <c r="G157" s="35">
        <v>16791.9</v>
      </c>
      <c r="H157" s="35">
        <f>G157-F157</f>
        <v>-490.09999999999854</v>
      </c>
      <c r="I157" s="99" t="s">
        <v>93</v>
      </c>
    </row>
    <row r="158" spans="1:9" ht="57" customHeight="1">
      <c r="A158" s="234"/>
      <c r="B158" s="242"/>
      <c r="C158" s="243"/>
      <c r="D158" s="243"/>
      <c r="E158" s="216"/>
      <c r="F158" s="246" t="s">
        <v>241</v>
      </c>
      <c r="G158" s="247"/>
      <c r="H158" s="35"/>
      <c r="I158" s="100"/>
    </row>
    <row r="159" spans="1:9" ht="30" customHeight="1">
      <c r="A159" s="234"/>
      <c r="B159" s="242"/>
      <c r="C159" s="243"/>
      <c r="D159" s="243"/>
      <c r="E159" s="217">
        <v>2015</v>
      </c>
      <c r="F159" s="169"/>
      <c r="G159" s="170">
        <v>18872.9</v>
      </c>
      <c r="H159" s="150"/>
      <c r="I159" s="125"/>
    </row>
    <row r="160" spans="1:9" ht="79.5" customHeight="1">
      <c r="A160" s="234"/>
      <c r="B160" s="242"/>
      <c r="C160" s="243"/>
      <c r="D160" s="243"/>
      <c r="E160" s="217"/>
      <c r="F160" s="248" t="s">
        <v>246</v>
      </c>
      <c r="G160" s="249"/>
      <c r="H160" s="150">
        <f>18872.9-26008</f>
        <v>-7135.0999999999985</v>
      </c>
      <c r="I160" s="171" t="s">
        <v>94</v>
      </c>
    </row>
    <row r="161" spans="1:9" ht="30" customHeight="1">
      <c r="A161" s="234"/>
      <c r="B161" s="242"/>
      <c r="C161" s="243"/>
      <c r="D161" s="243"/>
      <c r="E161" s="36">
        <v>2016</v>
      </c>
      <c r="F161" s="115"/>
      <c r="G161" s="114">
        <v>19413.3</v>
      </c>
      <c r="H161" s="39">
        <f>G161-G159</f>
        <v>540.3999999999978</v>
      </c>
      <c r="I161" s="101" t="s">
        <v>249</v>
      </c>
    </row>
    <row r="162" spans="1:9" ht="67.5" customHeight="1">
      <c r="A162" s="234"/>
      <c r="B162" s="242"/>
      <c r="C162" s="243"/>
      <c r="D162" s="243"/>
      <c r="E162" s="36"/>
      <c r="F162" s="246" t="s">
        <v>242</v>
      </c>
      <c r="G162" s="295"/>
      <c r="H162" s="39"/>
      <c r="I162" s="101" t="s">
        <v>254</v>
      </c>
    </row>
    <row r="163" spans="1:9" ht="30" customHeight="1">
      <c r="A163" s="234"/>
      <c r="B163" s="242"/>
      <c r="C163" s="243"/>
      <c r="D163" s="243"/>
      <c r="E163" s="36">
        <v>2017</v>
      </c>
      <c r="F163" s="46"/>
      <c r="G163" s="35"/>
      <c r="H163" s="35"/>
      <c r="I163" s="101"/>
    </row>
    <row r="164" spans="1:9" ht="30" customHeight="1">
      <c r="A164" s="234"/>
      <c r="B164" s="242"/>
      <c r="C164" s="243"/>
      <c r="D164" s="243"/>
      <c r="E164" s="36">
        <v>2018</v>
      </c>
      <c r="F164" s="46"/>
      <c r="G164" s="35"/>
      <c r="H164" s="35"/>
      <c r="I164" s="89"/>
    </row>
    <row r="165" spans="1:9" ht="42" customHeight="1">
      <c r="A165" s="237" t="s">
        <v>95</v>
      </c>
      <c r="B165" s="237"/>
      <c r="C165" s="237"/>
      <c r="D165" s="237"/>
      <c r="E165" s="237"/>
      <c r="F165" s="237"/>
      <c r="G165" s="237"/>
      <c r="H165" s="237"/>
      <c r="I165" s="237"/>
    </row>
    <row r="166" spans="1:9" ht="42" customHeight="1">
      <c r="A166" s="237" t="s">
        <v>96</v>
      </c>
      <c r="B166" s="237"/>
      <c r="C166" s="237"/>
      <c r="D166" s="237"/>
      <c r="E166" s="237"/>
      <c r="F166" s="237"/>
      <c r="G166" s="237"/>
      <c r="H166" s="237"/>
      <c r="I166" s="237"/>
    </row>
    <row r="167" spans="1:9" ht="33.75" customHeight="1">
      <c r="A167" s="238">
        <v>10</v>
      </c>
      <c r="B167" s="195" t="s">
        <v>97</v>
      </c>
      <c r="C167" s="228" t="s">
        <v>48</v>
      </c>
      <c r="D167" s="228" t="s">
        <v>98</v>
      </c>
      <c r="E167" s="36">
        <v>2011</v>
      </c>
      <c r="F167" s="36" t="s">
        <v>50</v>
      </c>
      <c r="G167" s="48">
        <f>G176/20479*100</f>
        <v>120.35255627716197</v>
      </c>
      <c r="H167" s="48" t="s">
        <v>50</v>
      </c>
      <c r="I167" s="87"/>
    </row>
    <row r="168" spans="1:9" ht="32.25" customHeight="1">
      <c r="A168" s="238"/>
      <c r="B168" s="242"/>
      <c r="C168" s="228"/>
      <c r="D168" s="228"/>
      <c r="E168" s="36">
        <v>2012</v>
      </c>
      <c r="F168" s="36" t="s">
        <v>50</v>
      </c>
      <c r="G168" s="48">
        <f>G178/23403*100</f>
        <v>142.34713498269454</v>
      </c>
      <c r="H168" s="48" t="s">
        <v>50</v>
      </c>
      <c r="I168" s="87"/>
    </row>
    <row r="169" spans="1:9" ht="30" customHeight="1">
      <c r="A169" s="238"/>
      <c r="B169" s="242"/>
      <c r="C169" s="228"/>
      <c r="D169" s="228"/>
      <c r="E169" s="36">
        <v>2013</v>
      </c>
      <c r="F169" s="36">
        <v>129.7</v>
      </c>
      <c r="G169" s="48">
        <f>G180/25376.1*100</f>
        <v>152.164832263429</v>
      </c>
      <c r="H169" s="48">
        <f>G169-F169</f>
        <v>22.464832263429003</v>
      </c>
      <c r="I169" s="87" t="s">
        <v>99</v>
      </c>
    </row>
    <row r="170" spans="1:9" ht="132" customHeight="1">
      <c r="A170" s="238"/>
      <c r="B170" s="242"/>
      <c r="C170" s="228"/>
      <c r="D170" s="228"/>
      <c r="E170" s="52">
        <v>2014</v>
      </c>
      <c r="F170" s="52">
        <v>130.7</v>
      </c>
      <c r="G170" s="53">
        <v>144.7</v>
      </c>
      <c r="H170" s="53">
        <f>G170-F170</f>
        <v>14</v>
      </c>
      <c r="I170" s="87" t="s">
        <v>100</v>
      </c>
    </row>
    <row r="171" spans="1:9" ht="27" customHeight="1">
      <c r="A171" s="238"/>
      <c r="B171" s="242"/>
      <c r="C171" s="228"/>
      <c r="D171" s="228"/>
      <c r="E171" s="149">
        <v>2015</v>
      </c>
      <c r="F171" s="149">
        <v>137</v>
      </c>
      <c r="G171" s="149">
        <v>156.9</v>
      </c>
      <c r="H171" s="154">
        <f>G171-F171</f>
        <v>19.900000000000006</v>
      </c>
      <c r="I171" s="123" t="s">
        <v>101</v>
      </c>
    </row>
    <row r="172" spans="1:9" ht="64.5" customHeight="1">
      <c r="A172" s="238"/>
      <c r="B172" s="242"/>
      <c r="C172" s="228"/>
      <c r="D172" s="228"/>
      <c r="E172" s="155">
        <v>2016</v>
      </c>
      <c r="F172" s="172" t="s">
        <v>255</v>
      </c>
      <c r="G172" s="155">
        <v>99.8</v>
      </c>
      <c r="H172" s="155"/>
      <c r="I172" s="133" t="s">
        <v>251</v>
      </c>
    </row>
    <row r="173" spans="1:9" ht="30" customHeight="1">
      <c r="A173" s="238"/>
      <c r="B173" s="242"/>
      <c r="C173" s="228"/>
      <c r="D173" s="228"/>
      <c r="E173" s="36">
        <v>2017</v>
      </c>
      <c r="F173" s="36"/>
      <c r="G173" s="36"/>
      <c r="H173" s="36"/>
      <c r="I173" s="78"/>
    </row>
    <row r="174" spans="1:9" ht="30" customHeight="1">
      <c r="A174" s="238"/>
      <c r="B174" s="244"/>
      <c r="C174" s="228"/>
      <c r="D174" s="228"/>
      <c r="E174" s="50">
        <v>2018</v>
      </c>
      <c r="F174" s="50"/>
      <c r="G174" s="50"/>
      <c r="H174" s="50"/>
      <c r="I174" s="98"/>
    </row>
    <row r="175" spans="1:9" ht="20.25" customHeight="1">
      <c r="A175" s="220" t="s">
        <v>40</v>
      </c>
      <c r="B175" s="220"/>
      <c r="C175" s="220"/>
      <c r="D175" s="220"/>
      <c r="E175" s="220"/>
      <c r="F175" s="220"/>
      <c r="G175" s="220"/>
      <c r="H175" s="220"/>
      <c r="I175" s="220"/>
    </row>
    <row r="176" spans="1:9" ht="30" customHeight="1">
      <c r="A176" s="245" t="s">
        <v>102</v>
      </c>
      <c r="B176" s="195" t="s">
        <v>103</v>
      </c>
      <c r="C176" s="243" t="s">
        <v>43</v>
      </c>
      <c r="D176" s="243"/>
      <c r="E176" s="243">
        <v>2011</v>
      </c>
      <c r="F176" s="33" t="s">
        <v>50</v>
      </c>
      <c r="G176" s="34">
        <v>24647</v>
      </c>
      <c r="H176" s="34" t="s">
        <v>50</v>
      </c>
      <c r="I176" s="89"/>
    </row>
    <row r="177" spans="1:9" ht="52.5" customHeight="1">
      <c r="A177" s="245"/>
      <c r="B177" s="242"/>
      <c r="C177" s="243"/>
      <c r="D177" s="243"/>
      <c r="E177" s="243"/>
      <c r="F177" s="231" t="s">
        <v>54</v>
      </c>
      <c r="G177" s="231"/>
      <c r="H177" s="35" t="s">
        <v>104</v>
      </c>
      <c r="I177" s="86"/>
    </row>
    <row r="178" spans="1:9" ht="30" customHeight="1">
      <c r="A178" s="245"/>
      <c r="B178" s="242"/>
      <c r="C178" s="243"/>
      <c r="D178" s="243"/>
      <c r="E178" s="216">
        <v>2012</v>
      </c>
      <c r="F178" s="36" t="s">
        <v>50</v>
      </c>
      <c r="G178" s="35">
        <v>33313.5</v>
      </c>
      <c r="H178" s="35" t="s">
        <v>50</v>
      </c>
      <c r="I178" s="86"/>
    </row>
    <row r="179" spans="1:9" ht="50.25" customHeight="1">
      <c r="A179" s="245"/>
      <c r="B179" s="242"/>
      <c r="C179" s="243"/>
      <c r="D179" s="243"/>
      <c r="E179" s="216"/>
      <c r="F179" s="231" t="s">
        <v>55</v>
      </c>
      <c r="G179" s="231"/>
      <c r="H179" s="35"/>
      <c r="I179" s="86"/>
    </row>
    <row r="180" spans="1:9" ht="30" customHeight="1">
      <c r="A180" s="245"/>
      <c r="B180" s="242"/>
      <c r="C180" s="243"/>
      <c r="D180" s="243"/>
      <c r="E180" s="216">
        <v>2013</v>
      </c>
      <c r="F180" s="35">
        <f>25376.1*F169/100</f>
        <v>32912.801699999996</v>
      </c>
      <c r="G180" s="35">
        <v>38613.5</v>
      </c>
      <c r="H180" s="35">
        <f>G180-F180</f>
        <v>5700.698300000004</v>
      </c>
      <c r="I180" s="86" t="s">
        <v>99</v>
      </c>
    </row>
    <row r="181" spans="1:9" ht="52.5" customHeight="1">
      <c r="A181" s="245"/>
      <c r="B181" s="242"/>
      <c r="C181" s="243"/>
      <c r="D181" s="243"/>
      <c r="E181" s="216"/>
      <c r="F181" s="231" t="s">
        <v>58</v>
      </c>
      <c r="G181" s="231"/>
      <c r="H181" s="35"/>
      <c r="I181" s="86"/>
    </row>
    <row r="182" spans="1:9" ht="30" customHeight="1">
      <c r="A182" s="245"/>
      <c r="B182" s="242"/>
      <c r="C182" s="243"/>
      <c r="D182" s="243"/>
      <c r="E182" s="36">
        <v>2014</v>
      </c>
      <c r="F182" s="54">
        <v>39300</v>
      </c>
      <c r="G182" s="55">
        <v>38672.3</v>
      </c>
      <c r="H182" s="35">
        <f>G182-F182</f>
        <v>-627.6999999999971</v>
      </c>
      <c r="I182" s="102" t="s">
        <v>105</v>
      </c>
    </row>
    <row r="183" spans="1:9" ht="109.5" customHeight="1">
      <c r="A183" s="245"/>
      <c r="B183" s="242"/>
      <c r="C183" s="243"/>
      <c r="D183" s="243"/>
      <c r="E183" s="33"/>
      <c r="F183" s="241" t="s">
        <v>106</v>
      </c>
      <c r="G183" s="241"/>
      <c r="H183" s="34"/>
      <c r="I183" s="103"/>
    </row>
    <row r="184" spans="1:9" ht="47.25" customHeight="1">
      <c r="A184" s="245"/>
      <c r="B184" s="242"/>
      <c r="C184" s="243"/>
      <c r="D184" s="243"/>
      <c r="E184" s="143">
        <v>2015</v>
      </c>
      <c r="F184" s="156">
        <v>38941</v>
      </c>
      <c r="G184" s="157">
        <v>41187.5</v>
      </c>
      <c r="H184" s="144"/>
      <c r="I184" s="158"/>
    </row>
    <row r="185" spans="1:9" ht="93.75" customHeight="1">
      <c r="A185" s="245"/>
      <c r="B185" s="242"/>
      <c r="C185" s="243"/>
      <c r="D185" s="243"/>
      <c r="E185" s="143"/>
      <c r="F185" s="236" t="s">
        <v>240</v>
      </c>
      <c r="G185" s="236"/>
      <c r="H185" s="144"/>
      <c r="I185" s="160">
        <v>2015</v>
      </c>
    </row>
    <row r="186" spans="1:9" ht="37.5" customHeight="1">
      <c r="A186" s="245"/>
      <c r="B186" s="242"/>
      <c r="C186" s="243"/>
      <c r="D186" s="243"/>
      <c r="E186" s="155">
        <v>2016</v>
      </c>
      <c r="F186" s="116"/>
      <c r="G186" s="173">
        <v>41097.6</v>
      </c>
      <c r="H186" s="49">
        <f>G186-G184</f>
        <v>-89.90000000000146</v>
      </c>
      <c r="I186" s="174"/>
    </row>
    <row r="187" spans="1:9" ht="88.5" customHeight="1">
      <c r="A187" s="245"/>
      <c r="B187" s="242"/>
      <c r="C187" s="243"/>
      <c r="D187" s="243"/>
      <c r="E187" s="155"/>
      <c r="F187" s="296" t="s">
        <v>243</v>
      </c>
      <c r="G187" s="296"/>
      <c r="H187" s="49"/>
      <c r="I187" s="174" t="s">
        <v>254</v>
      </c>
    </row>
    <row r="188" spans="1:9" ht="30" customHeight="1">
      <c r="A188" s="245"/>
      <c r="B188" s="242"/>
      <c r="C188" s="243"/>
      <c r="D188" s="243"/>
      <c r="E188" s="36">
        <v>2017</v>
      </c>
      <c r="F188" s="46"/>
      <c r="G188" s="35"/>
      <c r="H188" s="35"/>
      <c r="I188" s="91" t="s">
        <v>77</v>
      </c>
    </row>
    <row r="189" spans="1:9" ht="30" customHeight="1">
      <c r="A189" s="245"/>
      <c r="B189" s="242"/>
      <c r="C189" s="243"/>
      <c r="D189" s="243"/>
      <c r="E189" s="36">
        <v>2018</v>
      </c>
      <c r="F189" s="46"/>
      <c r="G189" s="35"/>
      <c r="H189" s="35"/>
      <c r="I189" s="89"/>
    </row>
    <row r="190" spans="1:9" ht="57" customHeight="1">
      <c r="A190" s="237" t="s">
        <v>107</v>
      </c>
      <c r="B190" s="237"/>
      <c r="C190" s="237"/>
      <c r="D190" s="237"/>
      <c r="E190" s="237"/>
      <c r="F190" s="237"/>
      <c r="G190" s="237"/>
      <c r="H190" s="237"/>
      <c r="I190" s="237"/>
    </row>
    <row r="191" spans="1:9" ht="34.5" customHeight="1">
      <c r="A191" s="238">
        <v>11</v>
      </c>
      <c r="B191" s="195" t="s">
        <v>108</v>
      </c>
      <c r="C191" s="228" t="s">
        <v>48</v>
      </c>
      <c r="D191" s="228" t="s">
        <v>98</v>
      </c>
      <c r="E191" s="36">
        <v>2011</v>
      </c>
      <c r="F191" s="36" t="s">
        <v>50</v>
      </c>
      <c r="G191" s="48">
        <f>G200/20479*100</f>
        <v>62.93959665999316</v>
      </c>
      <c r="H191" s="48" t="s">
        <v>50</v>
      </c>
      <c r="I191" s="87"/>
    </row>
    <row r="192" spans="1:9" ht="35.25" customHeight="1">
      <c r="A192" s="238"/>
      <c r="B192" s="242"/>
      <c r="C192" s="228"/>
      <c r="D192" s="228"/>
      <c r="E192" s="36">
        <v>2012</v>
      </c>
      <c r="F192" s="36" t="s">
        <v>50</v>
      </c>
      <c r="G192" s="48">
        <f>G202/23403*100</f>
        <v>64.2738110498654</v>
      </c>
      <c r="H192" s="48" t="s">
        <v>50</v>
      </c>
      <c r="I192" s="87"/>
    </row>
    <row r="193" spans="1:9" ht="34.5" customHeight="1">
      <c r="A193" s="238"/>
      <c r="B193" s="242"/>
      <c r="C193" s="228"/>
      <c r="D193" s="228"/>
      <c r="E193" s="36">
        <v>2013</v>
      </c>
      <c r="F193" s="36">
        <v>75.6</v>
      </c>
      <c r="G193" s="48">
        <f>G204/25376.1*100</f>
        <v>72.78975098616417</v>
      </c>
      <c r="H193" s="48">
        <f>G193-F193</f>
        <v>-2.810249013835829</v>
      </c>
      <c r="I193" s="87" t="s">
        <v>109</v>
      </c>
    </row>
    <row r="194" spans="1:9" ht="171" customHeight="1">
      <c r="A194" s="238"/>
      <c r="B194" s="242"/>
      <c r="C194" s="228"/>
      <c r="D194" s="228"/>
      <c r="E194" s="52">
        <v>2014</v>
      </c>
      <c r="F194" s="52">
        <v>76.2</v>
      </c>
      <c r="G194" s="53">
        <v>71.2</v>
      </c>
      <c r="H194" s="53">
        <f>G194-F194</f>
        <v>-5</v>
      </c>
      <c r="I194" s="86" t="s">
        <v>110</v>
      </c>
    </row>
    <row r="195" spans="1:9" ht="31.5" customHeight="1">
      <c r="A195" s="238"/>
      <c r="B195" s="242"/>
      <c r="C195" s="228"/>
      <c r="D195" s="228"/>
      <c r="E195" s="36">
        <v>2015</v>
      </c>
      <c r="F195" s="36">
        <v>78</v>
      </c>
      <c r="G195" s="36">
        <v>75.9</v>
      </c>
      <c r="H195" s="53">
        <f>G195-F195</f>
        <v>-2.0999999999999943</v>
      </c>
      <c r="I195" s="78" t="s">
        <v>52</v>
      </c>
    </row>
    <row r="196" spans="1:9" ht="57.75" customHeight="1">
      <c r="A196" s="238"/>
      <c r="B196" s="242"/>
      <c r="C196" s="228"/>
      <c r="D196" s="228"/>
      <c r="E196" s="155">
        <v>2016</v>
      </c>
      <c r="F196" s="172" t="s">
        <v>255</v>
      </c>
      <c r="G196" s="155">
        <v>102.7</v>
      </c>
      <c r="H196" s="155"/>
      <c r="I196" s="131"/>
    </row>
    <row r="197" spans="1:9" ht="30" customHeight="1">
      <c r="A197" s="238"/>
      <c r="B197" s="242"/>
      <c r="C197" s="228"/>
      <c r="D197" s="228"/>
      <c r="E197" s="36">
        <v>2017</v>
      </c>
      <c r="F197" s="36"/>
      <c r="G197" s="36"/>
      <c r="H197" s="36"/>
      <c r="I197" s="78"/>
    </row>
    <row r="198" spans="1:9" ht="29.25" customHeight="1">
      <c r="A198" s="238"/>
      <c r="B198" s="244"/>
      <c r="C198" s="228"/>
      <c r="D198" s="228"/>
      <c r="E198" s="50">
        <v>2018</v>
      </c>
      <c r="F198" s="50"/>
      <c r="G198" s="50"/>
      <c r="H198" s="50"/>
      <c r="I198" s="98"/>
    </row>
    <row r="199" spans="1:9" ht="20.25" customHeight="1">
      <c r="A199" s="220" t="s">
        <v>40</v>
      </c>
      <c r="B199" s="220"/>
      <c r="C199" s="220"/>
      <c r="D199" s="220"/>
      <c r="E199" s="220"/>
      <c r="F199" s="220"/>
      <c r="G199" s="220"/>
      <c r="H199" s="220"/>
      <c r="I199" s="220"/>
    </row>
    <row r="200" spans="1:9" ht="29.25" customHeight="1">
      <c r="A200" s="234" t="s">
        <v>111</v>
      </c>
      <c r="B200" s="195" t="s">
        <v>108</v>
      </c>
      <c r="C200" s="243" t="s">
        <v>43</v>
      </c>
      <c r="D200" s="243"/>
      <c r="E200" s="243">
        <v>2011</v>
      </c>
      <c r="F200" s="33" t="s">
        <v>50</v>
      </c>
      <c r="G200" s="34">
        <v>12889.4</v>
      </c>
      <c r="H200" s="34" t="s">
        <v>50</v>
      </c>
      <c r="I200" s="89"/>
    </row>
    <row r="201" spans="1:9" ht="54.75" customHeight="1">
      <c r="A201" s="234"/>
      <c r="B201" s="242"/>
      <c r="C201" s="243"/>
      <c r="D201" s="243"/>
      <c r="E201" s="243"/>
      <c r="F201" s="231" t="s">
        <v>54</v>
      </c>
      <c r="G201" s="231"/>
      <c r="H201" s="35"/>
      <c r="I201" s="86"/>
    </row>
    <row r="202" spans="1:9" ht="29.25" customHeight="1">
      <c r="A202" s="234"/>
      <c r="B202" s="242"/>
      <c r="C202" s="243"/>
      <c r="D202" s="243"/>
      <c r="E202" s="216">
        <v>2012</v>
      </c>
      <c r="F202" s="36" t="s">
        <v>50</v>
      </c>
      <c r="G202" s="35">
        <v>15042</v>
      </c>
      <c r="H202" s="35" t="s">
        <v>50</v>
      </c>
      <c r="I202" s="86"/>
    </row>
    <row r="203" spans="1:9" ht="51" customHeight="1">
      <c r="A203" s="234"/>
      <c r="B203" s="242"/>
      <c r="C203" s="243"/>
      <c r="D203" s="243"/>
      <c r="E203" s="216"/>
      <c r="F203" s="231" t="s">
        <v>55</v>
      </c>
      <c r="G203" s="231"/>
      <c r="H203" s="35"/>
      <c r="I203" s="86"/>
    </row>
    <row r="204" spans="1:9" ht="40.5" customHeight="1">
      <c r="A204" s="234"/>
      <c r="B204" s="242"/>
      <c r="C204" s="243"/>
      <c r="D204" s="243"/>
      <c r="E204" s="216">
        <v>2013</v>
      </c>
      <c r="F204" s="35">
        <f>25376.1*F193/100</f>
        <v>19184.331599999998</v>
      </c>
      <c r="G204" s="35">
        <v>18471.2</v>
      </c>
      <c r="H204" s="35">
        <f>G204-F204</f>
        <v>-713.131599999997</v>
      </c>
      <c r="I204" s="86" t="s">
        <v>109</v>
      </c>
    </row>
    <row r="205" spans="1:9" ht="53.25" customHeight="1">
      <c r="A205" s="234"/>
      <c r="B205" s="242"/>
      <c r="C205" s="243"/>
      <c r="D205" s="243"/>
      <c r="E205" s="216"/>
      <c r="F205" s="231" t="s">
        <v>58</v>
      </c>
      <c r="G205" s="231"/>
      <c r="H205" s="35"/>
      <c r="I205" s="86"/>
    </row>
    <row r="206" spans="1:9" ht="29.25" customHeight="1">
      <c r="A206" s="234"/>
      <c r="B206" s="242"/>
      <c r="C206" s="243"/>
      <c r="D206" s="243"/>
      <c r="E206" s="216">
        <v>2014</v>
      </c>
      <c r="F206" s="54">
        <v>18800</v>
      </c>
      <c r="G206" s="55">
        <v>19035.6</v>
      </c>
      <c r="H206" s="35">
        <f>G206-F206</f>
        <v>235.59999999999854</v>
      </c>
      <c r="I206" s="104"/>
    </row>
    <row r="207" spans="1:9" ht="101.25" customHeight="1">
      <c r="A207" s="234"/>
      <c r="B207" s="242"/>
      <c r="C207" s="243"/>
      <c r="D207" s="243"/>
      <c r="E207" s="216"/>
      <c r="F207" s="241" t="s">
        <v>112</v>
      </c>
      <c r="G207" s="241"/>
      <c r="H207" s="55"/>
      <c r="I207" s="101"/>
    </row>
    <row r="208" spans="1:9" ht="29.25" customHeight="1">
      <c r="A208" s="234"/>
      <c r="B208" s="242"/>
      <c r="C208" s="243"/>
      <c r="D208" s="243"/>
      <c r="E208" s="149">
        <v>2015</v>
      </c>
      <c r="F208" s="156">
        <v>19888</v>
      </c>
      <c r="G208" s="159">
        <v>20128.7</v>
      </c>
      <c r="H208" s="150"/>
      <c r="I208" s="105"/>
    </row>
    <row r="209" spans="1:9" ht="96" customHeight="1">
      <c r="A209" s="234"/>
      <c r="B209" s="242"/>
      <c r="C209" s="243"/>
      <c r="D209" s="243"/>
      <c r="E209" s="149"/>
      <c r="F209" s="236" t="s">
        <v>0</v>
      </c>
      <c r="G209" s="236"/>
      <c r="H209" s="150"/>
      <c r="I209" s="106" t="s">
        <v>52</v>
      </c>
    </row>
    <row r="210" spans="1:9" ht="29.25" customHeight="1">
      <c r="A210" s="234"/>
      <c r="B210" s="242"/>
      <c r="C210" s="243"/>
      <c r="D210" s="243"/>
      <c r="E210" s="36">
        <v>2016</v>
      </c>
      <c r="F210" s="116"/>
      <c r="G210" s="56">
        <v>20676.9</v>
      </c>
      <c r="H210" s="35">
        <f>G210-G208</f>
        <v>548.2000000000007</v>
      </c>
      <c r="I210" s="91" t="s">
        <v>249</v>
      </c>
    </row>
    <row r="211" spans="1:9" ht="88.5" customHeight="1">
      <c r="A211" s="234"/>
      <c r="B211" s="242"/>
      <c r="C211" s="243"/>
      <c r="D211" s="243"/>
      <c r="E211" s="36"/>
      <c r="F211" s="296" t="s">
        <v>244</v>
      </c>
      <c r="G211" s="296"/>
      <c r="H211" s="35"/>
      <c r="I211" s="101" t="s">
        <v>250</v>
      </c>
    </row>
    <row r="212" spans="1:9" ht="29.25" customHeight="1">
      <c r="A212" s="234"/>
      <c r="B212" s="242"/>
      <c r="C212" s="243"/>
      <c r="D212" s="243"/>
      <c r="E212" s="36">
        <v>2017</v>
      </c>
      <c r="F212" s="46"/>
      <c r="G212" s="35"/>
      <c r="H212" s="35"/>
      <c r="I212" s="101"/>
    </row>
    <row r="213" spans="1:9" ht="29.25" customHeight="1">
      <c r="A213" s="234"/>
      <c r="B213" s="242"/>
      <c r="C213" s="243"/>
      <c r="D213" s="243"/>
      <c r="E213" s="36">
        <v>2018</v>
      </c>
      <c r="F213" s="46"/>
      <c r="G213" s="35"/>
      <c r="H213" s="35"/>
      <c r="I213" s="89"/>
    </row>
    <row r="214" spans="1:9" ht="56.25" customHeight="1">
      <c r="A214" s="237" t="s">
        <v>107</v>
      </c>
      <c r="B214" s="237"/>
      <c r="C214" s="237"/>
      <c r="D214" s="237"/>
      <c r="E214" s="237"/>
      <c r="F214" s="237"/>
      <c r="G214" s="237"/>
      <c r="H214" s="237"/>
      <c r="I214" s="237"/>
    </row>
    <row r="215" spans="1:9" ht="34.5" customHeight="1">
      <c r="A215" s="238">
        <v>12</v>
      </c>
      <c r="B215" s="195" t="s">
        <v>113</v>
      </c>
      <c r="C215" s="228" t="s">
        <v>48</v>
      </c>
      <c r="D215" s="228" t="s">
        <v>98</v>
      </c>
      <c r="E215" s="36">
        <v>2011</v>
      </c>
      <c r="F215" s="36" t="s">
        <v>50</v>
      </c>
      <c r="G215" s="48">
        <f>G224/20479*100</f>
        <v>33.2560183602715</v>
      </c>
      <c r="H215" s="48" t="s">
        <v>50</v>
      </c>
      <c r="I215" s="87"/>
    </row>
    <row r="216" spans="1:9" ht="31.5" customHeight="1">
      <c r="A216" s="238"/>
      <c r="B216" s="242"/>
      <c r="C216" s="228"/>
      <c r="D216" s="228"/>
      <c r="E216" s="36">
        <v>2012</v>
      </c>
      <c r="F216" s="36" t="s">
        <v>50</v>
      </c>
      <c r="G216" s="48">
        <f>G226/23403*100</f>
        <v>29.104815621928807</v>
      </c>
      <c r="H216" s="48" t="s">
        <v>50</v>
      </c>
      <c r="I216" s="87"/>
    </row>
    <row r="217" spans="1:9" ht="41.25" customHeight="1">
      <c r="A217" s="238"/>
      <c r="B217" s="242"/>
      <c r="C217" s="228"/>
      <c r="D217" s="228"/>
      <c r="E217" s="36">
        <v>2013</v>
      </c>
      <c r="F217" s="36">
        <v>50.1</v>
      </c>
      <c r="G217" s="48">
        <f>G228/25376.1*100</f>
        <v>49.24988473406079</v>
      </c>
      <c r="H217" s="48">
        <f>G217-F217</f>
        <v>-0.850115265939209</v>
      </c>
      <c r="I217" s="87" t="s">
        <v>109</v>
      </c>
    </row>
    <row r="218" spans="1:9" ht="176.25" customHeight="1">
      <c r="A218" s="238"/>
      <c r="B218" s="242"/>
      <c r="C218" s="228"/>
      <c r="D218" s="228"/>
      <c r="E218" s="52">
        <v>2014</v>
      </c>
      <c r="F218" s="52">
        <v>51</v>
      </c>
      <c r="G218" s="53">
        <v>48.2</v>
      </c>
      <c r="H218" s="53">
        <f>G218-F218</f>
        <v>-2.799999999999997</v>
      </c>
      <c r="I218" s="86" t="s">
        <v>114</v>
      </c>
    </row>
    <row r="219" spans="1:9" ht="28.5" customHeight="1">
      <c r="A219" s="238"/>
      <c r="B219" s="242"/>
      <c r="C219" s="228"/>
      <c r="D219" s="228"/>
      <c r="E219" s="149">
        <v>2015</v>
      </c>
      <c r="F219" s="149">
        <v>52.4</v>
      </c>
      <c r="G219" s="149">
        <v>55</v>
      </c>
      <c r="H219" s="154">
        <f>G219-F219</f>
        <v>2.6000000000000014</v>
      </c>
      <c r="I219" s="123" t="s">
        <v>94</v>
      </c>
    </row>
    <row r="220" spans="1:9" ht="57" customHeight="1">
      <c r="A220" s="238"/>
      <c r="B220" s="242"/>
      <c r="C220" s="228"/>
      <c r="D220" s="228"/>
      <c r="E220" s="155">
        <v>2016</v>
      </c>
      <c r="F220" s="172" t="s">
        <v>255</v>
      </c>
      <c r="G220" s="155">
        <v>98</v>
      </c>
      <c r="H220" s="155">
        <v>-2</v>
      </c>
      <c r="I220" s="131" t="s">
        <v>38</v>
      </c>
    </row>
    <row r="221" spans="1:9" ht="27.75" customHeight="1">
      <c r="A221" s="238"/>
      <c r="B221" s="242"/>
      <c r="C221" s="228"/>
      <c r="D221" s="228"/>
      <c r="E221" s="36">
        <v>2017</v>
      </c>
      <c r="F221" s="36"/>
      <c r="G221" s="36"/>
      <c r="H221" s="36"/>
      <c r="I221" s="78"/>
    </row>
    <row r="222" spans="1:9" ht="31.5" customHeight="1">
      <c r="A222" s="238"/>
      <c r="B222" s="244"/>
      <c r="C222" s="228"/>
      <c r="D222" s="228"/>
      <c r="E222" s="50">
        <v>2018</v>
      </c>
      <c r="F222" s="50"/>
      <c r="G222" s="50"/>
      <c r="H222" s="50"/>
      <c r="I222" s="98"/>
    </row>
    <row r="223" spans="1:9" ht="19.5" customHeight="1">
      <c r="A223" s="220" t="s">
        <v>40</v>
      </c>
      <c r="B223" s="220"/>
      <c r="C223" s="220"/>
      <c r="D223" s="220"/>
      <c r="E223" s="220"/>
      <c r="F223" s="220"/>
      <c r="G223" s="220"/>
      <c r="H223" s="220"/>
      <c r="I223" s="220"/>
    </row>
    <row r="224" spans="1:9" ht="31.5" customHeight="1">
      <c r="A224" s="234" t="s">
        <v>115</v>
      </c>
      <c r="B224" s="195" t="s">
        <v>116</v>
      </c>
      <c r="C224" s="243" t="s">
        <v>43</v>
      </c>
      <c r="D224" s="243"/>
      <c r="E224" s="243">
        <v>2011</v>
      </c>
      <c r="F224" s="33" t="s">
        <v>50</v>
      </c>
      <c r="G224" s="34">
        <v>6810.5</v>
      </c>
      <c r="H224" s="34" t="s">
        <v>50</v>
      </c>
      <c r="I224" s="89"/>
    </row>
    <row r="225" spans="1:9" ht="51.75" customHeight="1">
      <c r="A225" s="234"/>
      <c r="B225" s="242"/>
      <c r="C225" s="243"/>
      <c r="D225" s="243"/>
      <c r="E225" s="243"/>
      <c r="F225" s="231" t="s">
        <v>54</v>
      </c>
      <c r="G225" s="231"/>
      <c r="H225" s="35"/>
      <c r="I225" s="86"/>
    </row>
    <row r="226" spans="1:9" ht="31.5" customHeight="1">
      <c r="A226" s="234"/>
      <c r="B226" s="242"/>
      <c r="C226" s="243"/>
      <c r="D226" s="243"/>
      <c r="E226" s="216">
        <v>2012</v>
      </c>
      <c r="F226" s="36" t="s">
        <v>50</v>
      </c>
      <c r="G226" s="35">
        <v>6811.4</v>
      </c>
      <c r="H226" s="35" t="s">
        <v>50</v>
      </c>
      <c r="I226" s="86"/>
    </row>
    <row r="227" spans="1:9" ht="51" customHeight="1">
      <c r="A227" s="234"/>
      <c r="B227" s="242"/>
      <c r="C227" s="243"/>
      <c r="D227" s="243"/>
      <c r="E227" s="216"/>
      <c r="F227" s="231" t="s">
        <v>55</v>
      </c>
      <c r="G227" s="231"/>
      <c r="H227" s="35"/>
      <c r="I227" s="86"/>
    </row>
    <row r="228" spans="1:9" ht="40.5" customHeight="1">
      <c r="A228" s="234"/>
      <c r="B228" s="242"/>
      <c r="C228" s="243"/>
      <c r="D228" s="243"/>
      <c r="E228" s="216">
        <v>2013</v>
      </c>
      <c r="F228" s="35">
        <f>25376.1*F217/100</f>
        <v>12713.426099999999</v>
      </c>
      <c r="G228" s="35">
        <v>12497.7</v>
      </c>
      <c r="H228" s="35">
        <f>G228-F228</f>
        <v>-215.72609999999804</v>
      </c>
      <c r="I228" s="86" t="s">
        <v>109</v>
      </c>
    </row>
    <row r="229" spans="1:9" ht="52.5" customHeight="1">
      <c r="A229" s="234"/>
      <c r="B229" s="242"/>
      <c r="C229" s="243"/>
      <c r="D229" s="243"/>
      <c r="E229" s="216"/>
      <c r="F229" s="231" t="s">
        <v>58</v>
      </c>
      <c r="G229" s="231"/>
      <c r="H229" s="35"/>
      <c r="I229" s="86"/>
    </row>
    <row r="230" spans="1:9" ht="31.5" customHeight="1">
      <c r="A230" s="234"/>
      <c r="B230" s="242"/>
      <c r="C230" s="243"/>
      <c r="D230" s="243"/>
      <c r="E230" s="216">
        <v>2014</v>
      </c>
      <c r="F230" s="54">
        <v>13900</v>
      </c>
      <c r="G230" s="55">
        <v>12894.3</v>
      </c>
      <c r="H230" s="35">
        <f>G230-F230</f>
        <v>-1005.7000000000007</v>
      </c>
      <c r="I230" s="240" t="s">
        <v>117</v>
      </c>
    </row>
    <row r="231" spans="1:9" ht="118.5" customHeight="1">
      <c r="A231" s="234"/>
      <c r="B231" s="242"/>
      <c r="C231" s="243"/>
      <c r="D231" s="243"/>
      <c r="E231" s="216"/>
      <c r="F231" s="241" t="str">
        <f>F207</f>
        <v>Справочно: по  среднемесячная  заработнная плата по экономике региона   - 26732,3 рублей</v>
      </c>
      <c r="G231" s="241"/>
      <c r="H231" s="35"/>
      <c r="I231" s="240"/>
    </row>
    <row r="232" spans="1:9" ht="31.5" customHeight="1">
      <c r="A232" s="234"/>
      <c r="B232" s="242"/>
      <c r="C232" s="243"/>
      <c r="D232" s="243"/>
      <c r="E232" s="149">
        <v>2015</v>
      </c>
      <c r="F232" s="162">
        <v>14388</v>
      </c>
      <c r="G232" s="150">
        <v>14371.5</v>
      </c>
      <c r="H232" s="150"/>
      <c r="I232" s="158"/>
    </row>
    <row r="233" spans="1:9" ht="90" customHeight="1">
      <c r="A233" s="234"/>
      <c r="B233" s="242"/>
      <c r="C233" s="243"/>
      <c r="D233" s="243"/>
      <c r="E233" s="149"/>
      <c r="F233" s="236" t="str">
        <f>F209</f>
        <v>Справочно: по  среднемесячная  заработнная плата по экономике региона   - 26008,4 рублей</v>
      </c>
      <c r="G233" s="236"/>
      <c r="H233" s="150"/>
      <c r="I233" s="163" t="s">
        <v>94</v>
      </c>
    </row>
    <row r="234" spans="1:9" ht="31.5" customHeight="1">
      <c r="A234" s="234"/>
      <c r="B234" s="242"/>
      <c r="C234" s="243"/>
      <c r="D234" s="243"/>
      <c r="E234" s="176">
        <v>2016</v>
      </c>
      <c r="F234" s="117"/>
      <c r="G234" s="39">
        <v>14091.8</v>
      </c>
      <c r="H234" s="177">
        <f>G234-G232</f>
        <v>-279.7000000000007</v>
      </c>
      <c r="I234" s="174"/>
    </row>
    <row r="235" spans="1:9" ht="111" customHeight="1">
      <c r="A235" s="234"/>
      <c r="B235" s="242"/>
      <c r="C235" s="243"/>
      <c r="D235" s="243"/>
      <c r="E235" s="176"/>
      <c r="F235" s="296" t="str">
        <f>F211</f>
        <v>Справочно: по  среднемесячная  заработнная плата по экономике региона   -  рублей</v>
      </c>
      <c r="G235" s="296"/>
      <c r="H235" s="177"/>
      <c r="I235" s="174" t="s">
        <v>256</v>
      </c>
    </row>
    <row r="236" spans="1:9" ht="31.5" customHeight="1">
      <c r="A236" s="234"/>
      <c r="B236" s="242"/>
      <c r="C236" s="243"/>
      <c r="D236" s="243"/>
      <c r="E236" s="36">
        <v>2017</v>
      </c>
      <c r="F236" s="46"/>
      <c r="G236" s="35"/>
      <c r="H236" s="35"/>
      <c r="I236" s="101"/>
    </row>
    <row r="237" spans="1:9" ht="31.5" customHeight="1">
      <c r="A237" s="234"/>
      <c r="B237" s="242"/>
      <c r="C237" s="243"/>
      <c r="D237" s="243"/>
      <c r="E237" s="36">
        <v>2018</v>
      </c>
      <c r="F237" s="46"/>
      <c r="G237" s="35"/>
      <c r="H237" s="35"/>
      <c r="I237" s="89"/>
    </row>
    <row r="238" spans="1:9" ht="56.25" customHeight="1">
      <c r="A238" s="237" t="s">
        <v>107</v>
      </c>
      <c r="B238" s="237"/>
      <c r="C238" s="237"/>
      <c r="D238" s="237"/>
      <c r="E238" s="237"/>
      <c r="F238" s="237"/>
      <c r="G238" s="237"/>
      <c r="H238" s="237"/>
      <c r="I238" s="237"/>
    </row>
    <row r="239" spans="1:9" ht="29.25" customHeight="1">
      <c r="A239" s="238">
        <v>13</v>
      </c>
      <c r="B239" s="195" t="s">
        <v>118</v>
      </c>
      <c r="C239" s="202" t="s">
        <v>48</v>
      </c>
      <c r="D239" s="202" t="s">
        <v>119</v>
      </c>
      <c r="E239" s="36">
        <v>2011</v>
      </c>
      <c r="F239" s="36" t="s">
        <v>50</v>
      </c>
      <c r="G239" s="48">
        <f>G248/20479*100</f>
        <v>37.83632013281898</v>
      </c>
      <c r="H239" s="48" t="s">
        <v>50</v>
      </c>
      <c r="I239" s="87"/>
    </row>
    <row r="240" spans="1:9" ht="29.25" customHeight="1">
      <c r="A240" s="238"/>
      <c r="B240" s="235"/>
      <c r="C240" s="202"/>
      <c r="D240" s="202"/>
      <c r="E240" s="36">
        <v>2012</v>
      </c>
      <c r="F240" s="48">
        <v>40.8</v>
      </c>
      <c r="G240" s="48">
        <f>G250/23403*100</f>
        <v>39.400931504507966</v>
      </c>
      <c r="H240" s="48">
        <f>G240-F240</f>
        <v>-1.3990684954920312</v>
      </c>
      <c r="I240" s="87"/>
    </row>
    <row r="241" spans="1:9" ht="27.75" customHeight="1">
      <c r="A241" s="238"/>
      <c r="B241" s="235"/>
      <c r="C241" s="202"/>
      <c r="D241" s="202"/>
      <c r="E241" s="36">
        <v>2013</v>
      </c>
      <c r="F241" s="36">
        <v>47.5</v>
      </c>
      <c r="G241" s="48">
        <f>G252/25376.1*100</f>
        <v>48.741926458360425</v>
      </c>
      <c r="H241" s="48">
        <f>G241-F241</f>
        <v>1.2419264583604246</v>
      </c>
      <c r="I241" s="87" t="s">
        <v>99</v>
      </c>
    </row>
    <row r="242" spans="1:9" ht="27" customHeight="1">
      <c r="A242" s="238"/>
      <c r="B242" s="235"/>
      <c r="C242" s="202"/>
      <c r="D242" s="202"/>
      <c r="E242" s="36">
        <v>2014</v>
      </c>
      <c r="F242" s="48">
        <v>58</v>
      </c>
      <c r="G242" s="36">
        <v>63.5</v>
      </c>
      <c r="H242" s="48">
        <f>G242-F242</f>
        <v>5.5</v>
      </c>
      <c r="I242" s="78" t="s">
        <v>120</v>
      </c>
    </row>
    <row r="243" spans="1:9" ht="29.25" customHeight="1">
      <c r="A243" s="238"/>
      <c r="B243" s="235"/>
      <c r="C243" s="202"/>
      <c r="D243" s="202"/>
      <c r="E243" s="149">
        <v>2015</v>
      </c>
      <c r="F243" s="149">
        <v>65</v>
      </c>
      <c r="G243" s="149">
        <v>74.2</v>
      </c>
      <c r="H243" s="153">
        <f>G243-F243</f>
        <v>9.200000000000003</v>
      </c>
      <c r="I243" s="123" t="s">
        <v>52</v>
      </c>
    </row>
    <row r="244" spans="1:9" ht="60.75" customHeight="1">
      <c r="A244" s="238"/>
      <c r="B244" s="235"/>
      <c r="C244" s="202"/>
      <c r="D244" s="202"/>
      <c r="E244" s="155">
        <v>2016</v>
      </c>
      <c r="F244" s="172" t="s">
        <v>255</v>
      </c>
      <c r="G244" s="155">
        <v>99.2</v>
      </c>
      <c r="H244" s="155">
        <v>-0.8</v>
      </c>
      <c r="I244" s="131" t="s">
        <v>38</v>
      </c>
    </row>
    <row r="245" spans="1:9" ht="26.25" customHeight="1">
      <c r="A245" s="238"/>
      <c r="B245" s="235"/>
      <c r="C245" s="202"/>
      <c r="D245" s="202"/>
      <c r="E245" s="36">
        <v>2017</v>
      </c>
      <c r="F245" s="36"/>
      <c r="G245" s="36"/>
      <c r="H245" s="36"/>
      <c r="I245" s="78"/>
    </row>
    <row r="246" spans="1:9" ht="29.25" customHeight="1">
      <c r="A246" s="238"/>
      <c r="B246" s="239"/>
      <c r="C246" s="202"/>
      <c r="D246" s="202"/>
      <c r="E246" s="17">
        <v>2018</v>
      </c>
      <c r="F246" s="17"/>
      <c r="G246" s="17"/>
      <c r="H246" s="17"/>
      <c r="I246" s="82"/>
    </row>
    <row r="247" spans="1:9" ht="19.5" customHeight="1">
      <c r="A247" s="220" t="s">
        <v>40</v>
      </c>
      <c r="B247" s="220"/>
      <c r="C247" s="220"/>
      <c r="D247" s="220"/>
      <c r="E247" s="220"/>
      <c r="F247" s="220"/>
      <c r="G247" s="220"/>
      <c r="H247" s="220"/>
      <c r="I247" s="220"/>
    </row>
    <row r="248" spans="1:9" ht="29.25" customHeight="1">
      <c r="A248" s="234" t="s">
        <v>121</v>
      </c>
      <c r="B248" s="195" t="s">
        <v>122</v>
      </c>
      <c r="C248" s="184" t="s">
        <v>43</v>
      </c>
      <c r="D248" s="184"/>
      <c r="E248" s="184">
        <v>2011</v>
      </c>
      <c r="F248" s="33" t="s">
        <v>50</v>
      </c>
      <c r="G248" s="34">
        <v>7748.5</v>
      </c>
      <c r="H248" s="34" t="s">
        <v>50</v>
      </c>
      <c r="I248" s="89"/>
    </row>
    <row r="249" spans="1:9" ht="53.25" customHeight="1">
      <c r="A249" s="234"/>
      <c r="B249" s="235"/>
      <c r="C249" s="184"/>
      <c r="D249" s="184"/>
      <c r="E249" s="184"/>
      <c r="F249" s="231" t="s">
        <v>54</v>
      </c>
      <c r="G249" s="231"/>
      <c r="H249" s="35"/>
      <c r="I249" s="86"/>
    </row>
    <row r="250" spans="1:9" ht="29.25" customHeight="1">
      <c r="A250" s="234"/>
      <c r="B250" s="235"/>
      <c r="C250" s="184"/>
      <c r="D250" s="184"/>
      <c r="E250" s="206">
        <v>2012</v>
      </c>
      <c r="F250" s="35">
        <v>9533</v>
      </c>
      <c r="G250" s="35">
        <v>9221</v>
      </c>
      <c r="H250" s="35">
        <f>G250-F250</f>
        <v>-312</v>
      </c>
      <c r="I250" s="86"/>
    </row>
    <row r="251" spans="1:9" ht="51" customHeight="1">
      <c r="A251" s="234"/>
      <c r="B251" s="235"/>
      <c r="C251" s="184"/>
      <c r="D251" s="184"/>
      <c r="E251" s="206"/>
      <c r="F251" s="231" t="s">
        <v>55</v>
      </c>
      <c r="G251" s="231"/>
      <c r="H251" s="35"/>
      <c r="I251" s="86"/>
    </row>
    <row r="252" spans="1:9" ht="107.25" customHeight="1">
      <c r="A252" s="234"/>
      <c r="B252" s="235"/>
      <c r="C252" s="184"/>
      <c r="D252" s="184"/>
      <c r="E252" s="206">
        <v>2013</v>
      </c>
      <c r="F252" s="40">
        <v>12325</v>
      </c>
      <c r="G252" s="37">
        <v>12368.8</v>
      </c>
      <c r="H252" s="37">
        <f>G252-F252</f>
        <v>43.79999999999927</v>
      </c>
      <c r="I252" s="85" t="s">
        <v>123</v>
      </c>
    </row>
    <row r="253" spans="1:9" ht="53.25" customHeight="1">
      <c r="A253" s="234"/>
      <c r="B253" s="235"/>
      <c r="C253" s="184"/>
      <c r="D253" s="184"/>
      <c r="E253" s="206"/>
      <c r="F253" s="231" t="s">
        <v>58</v>
      </c>
      <c r="G253" s="231"/>
      <c r="H253" s="37"/>
      <c r="I253" s="86"/>
    </row>
    <row r="254" spans="1:9" ht="29.25" customHeight="1">
      <c r="A254" s="234"/>
      <c r="B254" s="205"/>
      <c r="C254" s="184"/>
      <c r="D254" s="184"/>
      <c r="E254" s="232">
        <v>2014</v>
      </c>
      <c r="F254" s="6">
        <v>16732</v>
      </c>
      <c r="G254" s="27">
        <v>16974.2</v>
      </c>
      <c r="H254" s="27">
        <f>G254-F254</f>
        <v>242.20000000000073</v>
      </c>
      <c r="I254" s="85"/>
    </row>
    <row r="255" spans="1:9" ht="61.5" customHeight="1">
      <c r="A255" s="234"/>
      <c r="B255" s="205"/>
      <c r="C255" s="184"/>
      <c r="D255" s="184"/>
      <c r="E255" s="232"/>
      <c r="F255" s="215" t="s">
        <v>60</v>
      </c>
      <c r="G255" s="215"/>
      <c r="H255" s="27"/>
      <c r="I255" s="85"/>
    </row>
    <row r="256" spans="1:9" ht="29.25" customHeight="1">
      <c r="A256" s="234"/>
      <c r="B256" s="205"/>
      <c r="C256" s="184"/>
      <c r="D256" s="184"/>
      <c r="E256" s="121">
        <v>2015</v>
      </c>
      <c r="F256" s="161">
        <v>16926.28</v>
      </c>
      <c r="G256" s="124">
        <v>19356.1</v>
      </c>
      <c r="H256" s="124">
        <f>G256-F256</f>
        <v>2429.8199999999997</v>
      </c>
      <c r="I256" s="233" t="s">
        <v>52</v>
      </c>
    </row>
    <row r="257" spans="1:9" ht="66.75" customHeight="1">
      <c r="A257" s="234"/>
      <c r="B257" s="205"/>
      <c r="C257" s="184"/>
      <c r="D257" s="184"/>
      <c r="E257" s="121"/>
      <c r="F257" s="219" t="s">
        <v>239</v>
      </c>
      <c r="G257" s="219"/>
      <c r="H257" s="124"/>
      <c r="I257" s="233"/>
    </row>
    <row r="258" spans="1:9" ht="29.25" customHeight="1">
      <c r="A258" s="234"/>
      <c r="B258" s="205"/>
      <c r="C258" s="184"/>
      <c r="D258" s="184"/>
      <c r="E258" s="132">
        <v>2016</v>
      </c>
      <c r="F258" s="11"/>
      <c r="G258" s="29">
        <v>19208.2</v>
      </c>
      <c r="H258" s="178">
        <f>G258-G256</f>
        <v>-147.89999999999782</v>
      </c>
      <c r="I258" s="179"/>
    </row>
    <row r="259" spans="1:9" ht="60" customHeight="1">
      <c r="A259" s="234"/>
      <c r="B259" s="205"/>
      <c r="C259" s="184"/>
      <c r="D259" s="184"/>
      <c r="E259" s="132"/>
      <c r="F259" s="209" t="s">
        <v>245</v>
      </c>
      <c r="G259" s="209"/>
      <c r="H259" s="178"/>
      <c r="I259" s="179" t="s">
        <v>254</v>
      </c>
    </row>
    <row r="260" spans="1:9" ht="29.25" customHeight="1">
      <c r="A260" s="234"/>
      <c r="B260" s="205"/>
      <c r="C260" s="184"/>
      <c r="D260" s="184"/>
      <c r="E260" s="5">
        <v>2017</v>
      </c>
      <c r="F260" s="6">
        <v>43476</v>
      </c>
      <c r="G260" s="28"/>
      <c r="H260" s="28"/>
      <c r="I260" s="85"/>
    </row>
    <row r="261" spans="1:9" ht="23.25" customHeight="1">
      <c r="A261" s="223" t="s">
        <v>124</v>
      </c>
      <c r="B261" s="223"/>
      <c r="C261" s="223"/>
      <c r="D261" s="223"/>
      <c r="E261" s="223"/>
      <c r="F261" s="223"/>
      <c r="G261" s="223"/>
      <c r="H261" s="223"/>
      <c r="I261" s="223"/>
    </row>
    <row r="262" spans="1:9" ht="40.5" customHeight="1">
      <c r="A262" s="200">
        <v>14</v>
      </c>
      <c r="B262" s="227" t="s">
        <v>125</v>
      </c>
      <c r="C262" s="202" t="s">
        <v>126</v>
      </c>
      <c r="D262" s="202" t="s">
        <v>127</v>
      </c>
      <c r="E262" s="5">
        <v>2011</v>
      </c>
      <c r="F262" s="8">
        <v>10</v>
      </c>
      <c r="G262" s="8">
        <v>14</v>
      </c>
      <c r="H262" s="8">
        <f>G262-F262</f>
        <v>4</v>
      </c>
      <c r="I262" s="75" t="s">
        <v>128</v>
      </c>
    </row>
    <row r="263" spans="1:9" ht="41.25" customHeight="1">
      <c r="A263" s="200"/>
      <c r="B263" s="227"/>
      <c r="C263" s="202"/>
      <c r="D263" s="202"/>
      <c r="E263" s="5">
        <v>2012</v>
      </c>
      <c r="F263" s="8">
        <v>4</v>
      </c>
      <c r="G263" s="8">
        <v>5</v>
      </c>
      <c r="H263" s="8">
        <f>G263-F263</f>
        <v>1</v>
      </c>
      <c r="I263" s="75" t="s">
        <v>129</v>
      </c>
    </row>
    <row r="264" spans="1:9" ht="29.25" customHeight="1">
      <c r="A264" s="200"/>
      <c r="B264" s="227"/>
      <c r="C264" s="202"/>
      <c r="D264" s="202"/>
      <c r="E264" s="5">
        <v>2013</v>
      </c>
      <c r="F264" s="8">
        <v>10</v>
      </c>
      <c r="G264" s="8">
        <v>10</v>
      </c>
      <c r="H264" s="8">
        <f>G264-F264</f>
        <v>0</v>
      </c>
      <c r="I264" s="78"/>
    </row>
    <row r="265" spans="1:9" ht="29.25" customHeight="1">
      <c r="A265" s="200"/>
      <c r="B265" s="227"/>
      <c r="C265" s="202"/>
      <c r="D265" s="202"/>
      <c r="E265" s="8">
        <v>2014</v>
      </c>
      <c r="F265" s="8">
        <v>10</v>
      </c>
      <c r="G265" s="8">
        <v>10</v>
      </c>
      <c r="H265" s="8">
        <f>G265-F265</f>
        <v>0</v>
      </c>
      <c r="I265" s="78"/>
    </row>
    <row r="266" spans="1:9" ht="29.25" customHeight="1">
      <c r="A266" s="200"/>
      <c r="B266" s="227"/>
      <c r="C266" s="202"/>
      <c r="D266" s="202"/>
      <c r="E266" s="121">
        <v>2015</v>
      </c>
      <c r="F266" s="121">
        <v>10</v>
      </c>
      <c r="G266" s="121">
        <v>10</v>
      </c>
      <c r="H266" s="121">
        <f>G266-F266</f>
        <v>0</v>
      </c>
      <c r="I266" s="78" t="s">
        <v>130</v>
      </c>
    </row>
    <row r="267" spans="1:9" ht="29.25" customHeight="1">
      <c r="A267" s="200"/>
      <c r="B267" s="227"/>
      <c r="C267" s="202"/>
      <c r="D267" s="202"/>
      <c r="E267" s="5">
        <v>2016</v>
      </c>
      <c r="F267" s="57"/>
      <c r="G267" s="8"/>
      <c r="H267" s="8"/>
      <c r="I267" s="230" t="s">
        <v>77</v>
      </c>
    </row>
    <row r="268" spans="1:9" ht="29.25" customHeight="1">
      <c r="A268" s="200"/>
      <c r="B268" s="227"/>
      <c r="C268" s="202"/>
      <c r="D268" s="202"/>
      <c r="E268" s="5">
        <v>2017</v>
      </c>
      <c r="F268" s="57"/>
      <c r="G268" s="8"/>
      <c r="H268" s="8"/>
      <c r="I268" s="230"/>
    </row>
    <row r="269" spans="1:9" ht="29.25" customHeight="1">
      <c r="A269" s="200"/>
      <c r="B269" s="227"/>
      <c r="C269" s="202"/>
      <c r="D269" s="202"/>
      <c r="E269" s="20">
        <v>2018</v>
      </c>
      <c r="F269" s="58"/>
      <c r="G269" s="59"/>
      <c r="H269" s="59"/>
      <c r="I269" s="230"/>
    </row>
    <row r="270" spans="1:9" ht="21.75" customHeight="1">
      <c r="A270" s="198" t="s">
        <v>131</v>
      </c>
      <c r="B270" s="198"/>
      <c r="C270" s="198"/>
      <c r="D270" s="198"/>
      <c r="E270" s="198"/>
      <c r="F270" s="198"/>
      <c r="G270" s="198"/>
      <c r="H270" s="198"/>
      <c r="I270" s="198"/>
    </row>
    <row r="271" spans="1:9" ht="20.25" customHeight="1">
      <c r="A271" s="185" t="s">
        <v>33</v>
      </c>
      <c r="B271" s="185"/>
      <c r="C271" s="185"/>
      <c r="D271" s="185"/>
      <c r="E271" s="185"/>
      <c r="F271" s="185"/>
      <c r="G271" s="185"/>
      <c r="H271" s="185"/>
      <c r="I271" s="185"/>
    </row>
    <row r="272" spans="1:9" ht="21.75" customHeight="1">
      <c r="A272" s="222" t="s">
        <v>132</v>
      </c>
      <c r="B272" s="222"/>
      <c r="C272" s="222"/>
      <c r="D272" s="222"/>
      <c r="E272" s="222"/>
      <c r="F272" s="222"/>
      <c r="G272" s="222"/>
      <c r="H272" s="222"/>
      <c r="I272" s="222"/>
    </row>
    <row r="273" spans="1:9" ht="23.25" customHeight="1">
      <c r="A273" s="204">
        <v>15</v>
      </c>
      <c r="B273" s="229" t="s">
        <v>133</v>
      </c>
      <c r="C273" s="216" t="s">
        <v>126</v>
      </c>
      <c r="D273" s="216" t="s">
        <v>134</v>
      </c>
      <c r="E273" s="4">
        <v>2011</v>
      </c>
      <c r="F273" s="36">
        <v>50</v>
      </c>
      <c r="G273" s="36">
        <v>50</v>
      </c>
      <c r="H273" s="36">
        <f>G273-F273</f>
        <v>0</v>
      </c>
      <c r="I273" s="78"/>
    </row>
    <row r="274" spans="1:9" ht="25.5" customHeight="1">
      <c r="A274" s="204"/>
      <c r="B274" s="229"/>
      <c r="C274" s="216"/>
      <c r="D274" s="216"/>
      <c r="E274" s="4">
        <v>2012</v>
      </c>
      <c r="F274" s="36">
        <v>50</v>
      </c>
      <c r="G274" s="36">
        <v>50</v>
      </c>
      <c r="H274" s="36">
        <f>G274-F274</f>
        <v>0</v>
      </c>
      <c r="I274" s="78"/>
    </row>
    <row r="275" spans="1:9" ht="85.5" customHeight="1">
      <c r="A275" s="204"/>
      <c r="B275" s="229"/>
      <c r="C275" s="216"/>
      <c r="D275" s="216"/>
      <c r="E275" s="4">
        <v>2013</v>
      </c>
      <c r="F275" s="36">
        <v>55</v>
      </c>
      <c r="G275" s="4">
        <v>56</v>
      </c>
      <c r="H275" s="36">
        <f>G275-F275</f>
        <v>1</v>
      </c>
      <c r="I275" s="81" t="s">
        <v>135</v>
      </c>
    </row>
    <row r="276" spans="1:9" ht="45" customHeight="1">
      <c r="A276" s="204"/>
      <c r="B276" s="229"/>
      <c r="C276" s="216"/>
      <c r="D276" s="216"/>
      <c r="E276" s="4">
        <v>2014</v>
      </c>
      <c r="F276" s="4">
        <v>58</v>
      </c>
      <c r="G276" s="4">
        <v>58</v>
      </c>
      <c r="H276" s="4"/>
      <c r="I276" s="107" t="s">
        <v>136</v>
      </c>
    </row>
    <row r="277" spans="1:9" ht="45" customHeight="1">
      <c r="A277" s="204"/>
      <c r="B277" s="229"/>
      <c r="C277" s="216"/>
      <c r="D277" s="216"/>
      <c r="E277" s="10">
        <v>2015</v>
      </c>
      <c r="F277" s="10">
        <v>60</v>
      </c>
      <c r="G277" s="10">
        <v>60</v>
      </c>
      <c r="H277" s="38"/>
      <c r="I277" s="107" t="s">
        <v>137</v>
      </c>
    </row>
    <row r="278" spans="1:9" ht="45" customHeight="1">
      <c r="A278" s="204"/>
      <c r="B278" s="229"/>
      <c r="C278" s="216"/>
      <c r="D278" s="216"/>
      <c r="E278" s="164">
        <v>2016</v>
      </c>
      <c r="F278" s="165">
        <v>63</v>
      </c>
      <c r="G278" s="164">
        <v>60</v>
      </c>
      <c r="H278" s="166">
        <v>-3</v>
      </c>
      <c r="I278" s="107" t="s">
        <v>260</v>
      </c>
    </row>
    <row r="279" spans="1:9" ht="27.75" customHeight="1">
      <c r="A279" s="204"/>
      <c r="B279" s="229"/>
      <c r="C279" s="216"/>
      <c r="D279" s="216"/>
      <c r="E279" s="65">
        <v>2017</v>
      </c>
      <c r="F279" s="1"/>
      <c r="G279" s="65"/>
      <c r="H279" s="65"/>
      <c r="I279" s="78"/>
    </row>
    <row r="280" spans="1:9" ht="27" customHeight="1">
      <c r="A280" s="223" t="s">
        <v>138</v>
      </c>
      <c r="B280" s="223"/>
      <c r="C280" s="223"/>
      <c r="D280" s="223"/>
      <c r="E280" s="223"/>
      <c r="F280" s="223"/>
      <c r="G280" s="223"/>
      <c r="H280" s="223"/>
      <c r="I280" s="223"/>
    </row>
    <row r="281" spans="1:9" ht="27" customHeight="1">
      <c r="A281" s="200">
        <v>16</v>
      </c>
      <c r="B281" s="227" t="s">
        <v>139</v>
      </c>
      <c r="C281" s="228" t="s">
        <v>140</v>
      </c>
      <c r="D281" s="228" t="s">
        <v>134</v>
      </c>
      <c r="E281" s="8">
        <v>2011</v>
      </c>
      <c r="F281" s="8" t="s">
        <v>50</v>
      </c>
      <c r="G281" s="8">
        <v>6.3</v>
      </c>
      <c r="H281" s="8" t="s">
        <v>50</v>
      </c>
      <c r="I281" s="78"/>
    </row>
    <row r="282" spans="1:9" ht="26.25" customHeight="1">
      <c r="A282" s="200"/>
      <c r="B282" s="227"/>
      <c r="C282" s="228"/>
      <c r="D282" s="228"/>
      <c r="E282" s="8">
        <v>2012</v>
      </c>
      <c r="F282" s="8" t="s">
        <v>50</v>
      </c>
      <c r="G282" s="8">
        <v>6.2</v>
      </c>
      <c r="H282" s="8" t="s">
        <v>50</v>
      </c>
      <c r="I282" s="78"/>
    </row>
    <row r="283" spans="1:9" ht="147" customHeight="1">
      <c r="A283" s="200"/>
      <c r="B283" s="227"/>
      <c r="C283" s="228"/>
      <c r="D283" s="228"/>
      <c r="E283" s="8">
        <v>2013</v>
      </c>
      <c r="F283" s="8">
        <v>6.4</v>
      </c>
      <c r="G283" s="8">
        <v>6.1</v>
      </c>
      <c r="H283" s="8">
        <f>G283-F283</f>
        <v>-0.3000000000000007</v>
      </c>
      <c r="I283" s="108" t="s">
        <v>141</v>
      </c>
    </row>
    <row r="284" spans="1:9" ht="27" customHeight="1">
      <c r="A284" s="200"/>
      <c r="B284" s="227"/>
      <c r="C284" s="228"/>
      <c r="D284" s="228"/>
      <c r="E284" s="8">
        <v>2014</v>
      </c>
      <c r="F284" s="8">
        <v>6.8</v>
      </c>
      <c r="G284" s="8">
        <v>6.9</v>
      </c>
      <c r="H284" s="8">
        <f>G284-F284</f>
        <v>0.10000000000000053</v>
      </c>
      <c r="I284" s="96" t="s">
        <v>142</v>
      </c>
    </row>
    <row r="285" spans="1:9" ht="42.75" customHeight="1">
      <c r="A285" s="200"/>
      <c r="B285" s="227"/>
      <c r="C285" s="228"/>
      <c r="D285" s="228"/>
      <c r="E285" s="121">
        <v>2015</v>
      </c>
      <c r="F285" s="121">
        <v>7.2</v>
      </c>
      <c r="G285" s="121">
        <v>7.3</v>
      </c>
      <c r="H285" s="121">
        <f>G285-F285</f>
        <v>0.09999999999999964</v>
      </c>
      <c r="I285" s="109" t="s">
        <v>143</v>
      </c>
    </row>
    <row r="286" spans="1:9" ht="37.5" customHeight="1">
      <c r="A286" s="200"/>
      <c r="B286" s="227"/>
      <c r="C286" s="228"/>
      <c r="D286" s="228"/>
      <c r="E286" s="8">
        <v>2016</v>
      </c>
      <c r="F286" s="8">
        <v>7.5</v>
      </c>
      <c r="G286" s="8">
        <v>3.9</v>
      </c>
      <c r="H286" s="180">
        <f>G286-F286</f>
        <v>-3.6</v>
      </c>
      <c r="I286" s="181" t="s">
        <v>259</v>
      </c>
    </row>
    <row r="287" spans="1:9" ht="27.75" customHeight="1">
      <c r="A287" s="200"/>
      <c r="B287" s="227"/>
      <c r="C287" s="228"/>
      <c r="D287" s="228"/>
      <c r="E287" s="8">
        <v>2017</v>
      </c>
      <c r="F287" s="8">
        <v>7.8</v>
      </c>
      <c r="G287" s="8"/>
      <c r="H287" s="8"/>
      <c r="I287" s="78"/>
    </row>
    <row r="288" spans="1:9" ht="24.75" customHeight="1">
      <c r="A288" s="200"/>
      <c r="B288" s="227"/>
      <c r="C288" s="228"/>
      <c r="D288" s="228"/>
      <c r="E288" s="59">
        <v>2018</v>
      </c>
      <c r="F288" s="60">
        <v>8</v>
      </c>
      <c r="G288" s="59"/>
      <c r="H288" s="59"/>
      <c r="I288" s="98"/>
    </row>
    <row r="289" spans="1:9" ht="18" customHeight="1">
      <c r="A289" s="198" t="s">
        <v>144</v>
      </c>
      <c r="B289" s="198"/>
      <c r="C289" s="198"/>
      <c r="D289" s="198"/>
      <c r="E289" s="198"/>
      <c r="F289" s="198"/>
      <c r="G289" s="198"/>
      <c r="H289" s="198"/>
      <c r="I289" s="198"/>
    </row>
    <row r="290" spans="1:9" ht="22.5" customHeight="1">
      <c r="A290" s="185" t="s">
        <v>145</v>
      </c>
      <c r="B290" s="185"/>
      <c r="C290" s="185"/>
      <c r="D290" s="185"/>
      <c r="E290" s="185"/>
      <c r="F290" s="185"/>
      <c r="G290" s="185"/>
      <c r="H290" s="185"/>
      <c r="I290" s="185"/>
    </row>
    <row r="291" spans="1:9" ht="21" customHeight="1">
      <c r="A291" s="222" t="s">
        <v>146</v>
      </c>
      <c r="B291" s="222"/>
      <c r="C291" s="222"/>
      <c r="D291" s="222"/>
      <c r="E291" s="222"/>
      <c r="F291" s="222"/>
      <c r="G291" s="222"/>
      <c r="H291" s="222"/>
      <c r="I291" s="222"/>
    </row>
    <row r="292" spans="1:9" ht="27.75" customHeight="1">
      <c r="A292" s="204">
        <v>17</v>
      </c>
      <c r="B292" s="205" t="s">
        <v>147</v>
      </c>
      <c r="C292" s="206" t="s">
        <v>148</v>
      </c>
      <c r="D292" s="206" t="s">
        <v>98</v>
      </c>
      <c r="E292" s="5">
        <v>2011</v>
      </c>
      <c r="F292" s="8"/>
      <c r="G292" s="8">
        <v>874.7</v>
      </c>
      <c r="H292" s="8" t="s">
        <v>50</v>
      </c>
      <c r="I292" s="78"/>
    </row>
    <row r="293" spans="1:9" ht="27" customHeight="1">
      <c r="A293" s="204"/>
      <c r="B293" s="205"/>
      <c r="C293" s="206"/>
      <c r="D293" s="206"/>
      <c r="E293" s="5">
        <v>2012</v>
      </c>
      <c r="F293" s="8"/>
      <c r="G293" s="8">
        <v>853.2</v>
      </c>
      <c r="H293" s="8" t="s">
        <v>50</v>
      </c>
      <c r="I293" s="78"/>
    </row>
    <row r="294" spans="1:9" ht="25.5" customHeight="1">
      <c r="A294" s="204"/>
      <c r="B294" s="205"/>
      <c r="C294" s="206"/>
      <c r="D294" s="206"/>
      <c r="E294" s="5">
        <v>2013</v>
      </c>
      <c r="F294" s="14">
        <v>710.5</v>
      </c>
      <c r="G294" s="5">
        <v>710.5</v>
      </c>
      <c r="H294" s="14">
        <f>G294-F294</f>
        <v>0</v>
      </c>
      <c r="I294" s="80" t="s">
        <v>99</v>
      </c>
    </row>
    <row r="295" spans="1:9" ht="41.25" customHeight="1">
      <c r="A295" s="204"/>
      <c r="B295" s="205"/>
      <c r="C295" s="206"/>
      <c r="D295" s="206"/>
      <c r="E295" s="8">
        <v>2014</v>
      </c>
      <c r="F295" s="15">
        <v>576.8</v>
      </c>
      <c r="G295" s="8">
        <v>596.7</v>
      </c>
      <c r="H295" s="14">
        <f>G295-F295</f>
        <v>19.90000000000009</v>
      </c>
      <c r="I295" s="78"/>
    </row>
    <row r="296" spans="1:9" ht="27" customHeight="1">
      <c r="A296" s="204"/>
      <c r="B296" s="205"/>
      <c r="C296" s="206"/>
      <c r="D296" s="206"/>
      <c r="E296" s="121">
        <v>2015</v>
      </c>
      <c r="F296" s="122">
        <v>542.6</v>
      </c>
      <c r="G296" s="121">
        <v>585.9</v>
      </c>
      <c r="H296" s="122">
        <f>G296-F296</f>
        <v>43.299999999999955</v>
      </c>
      <c r="I296" s="123" t="s">
        <v>149</v>
      </c>
    </row>
    <row r="297" spans="1:9" ht="25.5" customHeight="1">
      <c r="A297" s="204"/>
      <c r="B297" s="205"/>
      <c r="C297" s="206"/>
      <c r="D297" s="206"/>
      <c r="E297" s="5">
        <v>2016</v>
      </c>
      <c r="F297" s="5">
        <v>565.5</v>
      </c>
      <c r="G297" s="8">
        <v>293.8</v>
      </c>
      <c r="H297" s="8"/>
      <c r="I297" s="78" t="s">
        <v>257</v>
      </c>
    </row>
    <row r="298" spans="1:9" ht="26.25" customHeight="1">
      <c r="A298" s="204"/>
      <c r="B298" s="205"/>
      <c r="C298" s="206"/>
      <c r="D298" s="206"/>
      <c r="E298" s="5">
        <v>2017</v>
      </c>
      <c r="F298" s="5">
        <v>466.2</v>
      </c>
      <c r="G298" s="8"/>
      <c r="H298" s="8"/>
      <c r="I298" s="78"/>
    </row>
    <row r="299" spans="1:9" ht="51.75" customHeight="1">
      <c r="A299" s="204"/>
      <c r="B299" s="205"/>
      <c r="C299" s="206"/>
      <c r="D299" s="206"/>
      <c r="E299" s="5" t="s">
        <v>150</v>
      </c>
      <c r="F299" s="5">
        <v>432.6</v>
      </c>
      <c r="G299" s="8"/>
      <c r="H299" s="8"/>
      <c r="I299" s="78"/>
    </row>
    <row r="300" spans="1:9" ht="54.75" customHeight="1">
      <c r="A300" s="204"/>
      <c r="B300" s="205"/>
      <c r="C300" s="206"/>
      <c r="D300" s="206"/>
      <c r="E300" s="5" t="s">
        <v>151</v>
      </c>
      <c r="F300" s="5">
        <v>649.4</v>
      </c>
      <c r="G300" s="8"/>
      <c r="H300" s="8"/>
      <c r="I300" s="78"/>
    </row>
    <row r="301" spans="1:9" ht="21" customHeight="1">
      <c r="A301" s="223" t="s">
        <v>152</v>
      </c>
      <c r="B301" s="223"/>
      <c r="C301" s="223"/>
      <c r="D301" s="223"/>
      <c r="E301" s="223"/>
      <c r="F301" s="223"/>
      <c r="G301" s="223"/>
      <c r="H301" s="223"/>
      <c r="I301" s="223"/>
    </row>
    <row r="302" spans="1:9" ht="28.5" customHeight="1">
      <c r="A302" s="204">
        <v>18</v>
      </c>
      <c r="B302" s="205" t="s">
        <v>153</v>
      </c>
      <c r="C302" s="206" t="s">
        <v>148</v>
      </c>
      <c r="D302" s="206" t="s">
        <v>98</v>
      </c>
      <c r="E302" s="5">
        <v>2011</v>
      </c>
      <c r="F302" s="8"/>
      <c r="G302" s="8">
        <v>230</v>
      </c>
      <c r="H302" s="8" t="s">
        <v>50</v>
      </c>
      <c r="I302" s="78"/>
    </row>
    <row r="303" spans="1:9" ht="27.75" customHeight="1">
      <c r="A303" s="204"/>
      <c r="B303" s="205"/>
      <c r="C303" s="206"/>
      <c r="D303" s="206"/>
      <c r="E303" s="5">
        <v>2012</v>
      </c>
      <c r="F303" s="8"/>
      <c r="G303" s="8">
        <v>233.1</v>
      </c>
      <c r="H303" s="8" t="s">
        <v>50</v>
      </c>
      <c r="I303" s="78"/>
    </row>
    <row r="304" spans="1:9" ht="30" customHeight="1">
      <c r="A304" s="204"/>
      <c r="B304" s="205"/>
      <c r="C304" s="206"/>
      <c r="D304" s="206"/>
      <c r="E304" s="5">
        <v>2013</v>
      </c>
      <c r="F304" s="5">
        <v>230.8</v>
      </c>
      <c r="G304" s="5">
        <v>230.8</v>
      </c>
      <c r="H304" s="5">
        <f>G304-F304</f>
        <v>0</v>
      </c>
      <c r="I304" s="80" t="s">
        <v>99</v>
      </c>
    </row>
    <row r="305" spans="1:9" ht="34.5" customHeight="1">
      <c r="A305" s="204"/>
      <c r="B305" s="205"/>
      <c r="C305" s="206"/>
      <c r="D305" s="206"/>
      <c r="E305" s="8">
        <v>2014</v>
      </c>
      <c r="F305" s="8">
        <v>179.8</v>
      </c>
      <c r="G305" s="8">
        <v>203.5</v>
      </c>
      <c r="H305" s="5">
        <f>G305-F305</f>
        <v>23.69999999999999</v>
      </c>
      <c r="I305" s="78"/>
    </row>
    <row r="306" spans="1:9" ht="29.25" customHeight="1">
      <c r="A306" s="204"/>
      <c r="B306" s="205"/>
      <c r="C306" s="206"/>
      <c r="D306" s="206"/>
      <c r="E306" s="121">
        <v>2015</v>
      </c>
      <c r="F306" s="121">
        <v>175.7</v>
      </c>
      <c r="G306" s="121">
        <v>214.2</v>
      </c>
      <c r="H306" s="121">
        <f>G306-F306</f>
        <v>38.5</v>
      </c>
      <c r="I306" s="123" t="s">
        <v>154</v>
      </c>
    </row>
    <row r="307" spans="1:9" ht="27" customHeight="1">
      <c r="A307" s="204"/>
      <c r="B307" s="205"/>
      <c r="C307" s="206"/>
      <c r="D307" s="206"/>
      <c r="E307" s="5">
        <v>2016</v>
      </c>
      <c r="F307" s="5">
        <v>178.8</v>
      </c>
      <c r="G307" s="8">
        <v>97</v>
      </c>
      <c r="H307" s="8"/>
      <c r="I307" s="78" t="s">
        <v>257</v>
      </c>
    </row>
    <row r="308" spans="1:9" ht="29.25" customHeight="1">
      <c r="A308" s="204"/>
      <c r="B308" s="205"/>
      <c r="C308" s="206"/>
      <c r="D308" s="206"/>
      <c r="E308" s="5">
        <v>2017</v>
      </c>
      <c r="F308" s="5">
        <v>150.9</v>
      </c>
      <c r="G308" s="8"/>
      <c r="H308" s="8"/>
      <c r="I308" s="78"/>
    </row>
    <row r="309" spans="1:9" ht="75" customHeight="1">
      <c r="A309" s="204"/>
      <c r="B309" s="205"/>
      <c r="C309" s="206"/>
      <c r="D309" s="206"/>
      <c r="E309" s="5" t="s">
        <v>150</v>
      </c>
      <c r="F309" s="5">
        <v>140.2</v>
      </c>
      <c r="G309" s="8"/>
      <c r="H309" s="8"/>
      <c r="I309" s="78"/>
    </row>
    <row r="310" spans="1:9" ht="54.75" customHeight="1">
      <c r="A310" s="204"/>
      <c r="B310" s="205"/>
      <c r="C310" s="206"/>
      <c r="D310" s="206"/>
      <c r="E310" s="5" t="s">
        <v>151</v>
      </c>
      <c r="F310" s="5">
        <v>192.8</v>
      </c>
      <c r="G310" s="8"/>
      <c r="H310" s="8"/>
      <c r="I310" s="78"/>
    </row>
    <row r="311" spans="1:9" ht="22.5" customHeight="1">
      <c r="A311" s="223" t="s">
        <v>155</v>
      </c>
      <c r="B311" s="223"/>
      <c r="C311" s="223"/>
      <c r="D311" s="223"/>
      <c r="E311" s="223"/>
      <c r="F311" s="223"/>
      <c r="G311" s="223"/>
      <c r="H311" s="223"/>
      <c r="I311" s="223"/>
    </row>
    <row r="312" spans="1:9" ht="30" customHeight="1">
      <c r="A312" s="204">
        <v>19</v>
      </c>
      <c r="B312" s="205" t="s">
        <v>156</v>
      </c>
      <c r="C312" s="206" t="s">
        <v>148</v>
      </c>
      <c r="D312" s="206" t="s">
        <v>98</v>
      </c>
      <c r="E312" s="5">
        <v>2011</v>
      </c>
      <c r="F312" s="8"/>
      <c r="G312" s="8">
        <v>47.6</v>
      </c>
      <c r="H312" s="8" t="s">
        <v>50</v>
      </c>
      <c r="I312" s="78"/>
    </row>
    <row r="313" spans="1:9" ht="30.75" customHeight="1">
      <c r="A313" s="204"/>
      <c r="B313" s="205"/>
      <c r="C313" s="206"/>
      <c r="D313" s="206"/>
      <c r="E313" s="5">
        <v>2012</v>
      </c>
      <c r="F313" s="8"/>
      <c r="G313" s="8">
        <v>40.7</v>
      </c>
      <c r="H313" s="8" t="s">
        <v>50</v>
      </c>
      <c r="I313" s="78"/>
    </row>
    <row r="314" spans="1:9" ht="31.5" customHeight="1">
      <c r="A314" s="204"/>
      <c r="B314" s="205"/>
      <c r="C314" s="206"/>
      <c r="D314" s="206"/>
      <c r="E314" s="5">
        <v>2013</v>
      </c>
      <c r="F314" s="14">
        <v>30.4</v>
      </c>
      <c r="G314" s="5">
        <v>30.4</v>
      </c>
      <c r="H314" s="14">
        <f>G314-F314</f>
        <v>0</v>
      </c>
      <c r="I314" s="80" t="s">
        <v>99</v>
      </c>
    </row>
    <row r="315" spans="1:9" ht="30.75" customHeight="1">
      <c r="A315" s="204"/>
      <c r="B315" s="205"/>
      <c r="C315" s="206"/>
      <c r="D315" s="206"/>
      <c r="E315" s="8">
        <v>2014</v>
      </c>
      <c r="F315" s="15">
        <v>31.4</v>
      </c>
      <c r="G315" s="8">
        <v>29.8</v>
      </c>
      <c r="H315" s="14">
        <f>G315-F315</f>
        <v>-1.5999999999999979</v>
      </c>
      <c r="I315" s="78"/>
    </row>
    <row r="316" spans="1:9" ht="27" customHeight="1">
      <c r="A316" s="204"/>
      <c r="B316" s="205"/>
      <c r="C316" s="206"/>
      <c r="D316" s="206"/>
      <c r="E316" s="121">
        <v>2015</v>
      </c>
      <c r="F316" s="121">
        <v>31</v>
      </c>
      <c r="G316" s="121">
        <v>21.5</v>
      </c>
      <c r="H316" s="122">
        <f>G316-F316</f>
        <v>-9.5</v>
      </c>
      <c r="I316" s="123" t="s">
        <v>157</v>
      </c>
    </row>
    <row r="317" spans="1:9" ht="25.5" customHeight="1">
      <c r="A317" s="204"/>
      <c r="B317" s="205"/>
      <c r="C317" s="206"/>
      <c r="D317" s="206"/>
      <c r="E317" s="5">
        <v>2016</v>
      </c>
      <c r="F317" s="5">
        <v>28.9</v>
      </c>
      <c r="G317" s="8">
        <v>17.8</v>
      </c>
      <c r="H317" s="8"/>
      <c r="I317" s="78" t="s">
        <v>257</v>
      </c>
    </row>
    <row r="318" spans="1:9" ht="28.5" customHeight="1">
      <c r="A318" s="204"/>
      <c r="B318" s="205"/>
      <c r="C318" s="206"/>
      <c r="D318" s="206"/>
      <c r="E318" s="5">
        <v>2017</v>
      </c>
      <c r="F318" s="5">
        <v>26.7</v>
      </c>
      <c r="G318" s="8"/>
      <c r="H318" s="8"/>
      <c r="I318" s="78"/>
    </row>
    <row r="319" spans="1:9" ht="70.5" customHeight="1">
      <c r="A319" s="204"/>
      <c r="B319" s="205"/>
      <c r="C319" s="206"/>
      <c r="D319" s="206"/>
      <c r="E319" s="5" t="s">
        <v>150</v>
      </c>
      <c r="F319" s="5">
        <v>24.6</v>
      </c>
      <c r="G319" s="8"/>
      <c r="H319" s="8"/>
      <c r="I319" s="78"/>
    </row>
    <row r="320" spans="1:9" ht="59.25" customHeight="1">
      <c r="A320" s="204"/>
      <c r="B320" s="205"/>
      <c r="C320" s="206"/>
      <c r="D320" s="206"/>
      <c r="E320" s="5" t="s">
        <v>151</v>
      </c>
      <c r="F320" s="5">
        <v>11.8</v>
      </c>
      <c r="G320" s="8"/>
      <c r="H320" s="8"/>
      <c r="I320" s="78"/>
    </row>
    <row r="321" spans="1:9" ht="22.5" customHeight="1">
      <c r="A321" s="223" t="s">
        <v>158</v>
      </c>
      <c r="B321" s="223"/>
      <c r="C321" s="223"/>
      <c r="D321" s="223"/>
      <c r="E321" s="223"/>
      <c r="F321" s="223"/>
      <c r="G321" s="223"/>
      <c r="H321" s="223"/>
      <c r="I321" s="223"/>
    </row>
    <row r="322" spans="1:9" ht="28.5" customHeight="1">
      <c r="A322" s="204">
        <v>20</v>
      </c>
      <c r="B322" s="205" t="s">
        <v>159</v>
      </c>
      <c r="C322" s="206" t="s">
        <v>148</v>
      </c>
      <c r="D322" s="206" t="s">
        <v>98</v>
      </c>
      <c r="E322" s="5">
        <v>2011</v>
      </c>
      <c r="F322" s="8"/>
      <c r="G322" s="8">
        <v>33.5</v>
      </c>
      <c r="H322" s="8" t="s">
        <v>50</v>
      </c>
      <c r="I322" s="78"/>
    </row>
    <row r="323" spans="1:9" ht="30" customHeight="1">
      <c r="A323" s="204"/>
      <c r="B323" s="205"/>
      <c r="C323" s="206"/>
      <c r="D323" s="206"/>
      <c r="E323" s="5">
        <v>2012</v>
      </c>
      <c r="F323" s="8"/>
      <c r="G323" s="8">
        <v>21.9</v>
      </c>
      <c r="H323" s="8" t="s">
        <v>50</v>
      </c>
      <c r="I323" s="78"/>
    </row>
    <row r="324" spans="1:9" ht="29.25" customHeight="1">
      <c r="A324" s="204"/>
      <c r="B324" s="205"/>
      <c r="C324" s="206"/>
      <c r="D324" s="206"/>
      <c r="E324" s="5">
        <v>2013</v>
      </c>
      <c r="F324" s="14">
        <v>25.8</v>
      </c>
      <c r="G324" s="5">
        <v>25.8</v>
      </c>
      <c r="H324" s="14">
        <f>G324-F324</f>
        <v>0</v>
      </c>
      <c r="I324" s="80" t="s">
        <v>99</v>
      </c>
    </row>
    <row r="325" spans="1:9" ht="36" customHeight="1">
      <c r="A325" s="204"/>
      <c r="B325" s="205"/>
      <c r="C325" s="206"/>
      <c r="D325" s="206"/>
      <c r="E325" s="8">
        <v>2014</v>
      </c>
      <c r="F325" s="8">
        <v>17.6</v>
      </c>
      <c r="G325" s="8">
        <v>16.8</v>
      </c>
      <c r="H325" s="14">
        <f>G325-F325</f>
        <v>-0.8000000000000007</v>
      </c>
      <c r="I325" s="78"/>
    </row>
    <row r="326" spans="1:9" ht="27.75" customHeight="1">
      <c r="A326" s="204"/>
      <c r="B326" s="205"/>
      <c r="C326" s="206"/>
      <c r="D326" s="206"/>
      <c r="E326" s="121">
        <v>2015</v>
      </c>
      <c r="F326" s="121">
        <v>16.2</v>
      </c>
      <c r="G326" s="121">
        <v>16.1</v>
      </c>
      <c r="H326" s="122">
        <f>G326-F326</f>
        <v>-0.09999999999999787</v>
      </c>
      <c r="I326" s="123" t="s">
        <v>160</v>
      </c>
    </row>
    <row r="327" spans="1:9" ht="29.25" customHeight="1">
      <c r="A327" s="204"/>
      <c r="B327" s="205"/>
      <c r="C327" s="206"/>
      <c r="D327" s="206"/>
      <c r="E327" s="5">
        <v>2016</v>
      </c>
      <c r="F327" s="5">
        <v>14.8</v>
      </c>
      <c r="G327" s="5">
        <v>1.5</v>
      </c>
      <c r="H327" s="5"/>
      <c r="I327" s="80" t="s">
        <v>257</v>
      </c>
    </row>
    <row r="328" spans="1:9" ht="29.25" customHeight="1">
      <c r="A328" s="204"/>
      <c r="B328" s="205"/>
      <c r="C328" s="206"/>
      <c r="D328" s="206"/>
      <c r="E328" s="5">
        <v>2017</v>
      </c>
      <c r="F328" s="5">
        <v>13.4</v>
      </c>
      <c r="G328" s="5"/>
      <c r="H328" s="5"/>
      <c r="I328" s="80"/>
    </row>
    <row r="329" spans="1:9" ht="72.75" customHeight="1">
      <c r="A329" s="204"/>
      <c r="B329" s="205"/>
      <c r="C329" s="206"/>
      <c r="D329" s="206"/>
      <c r="E329" s="5" t="s">
        <v>150</v>
      </c>
      <c r="F329" s="14">
        <v>12.7</v>
      </c>
      <c r="G329" s="5"/>
      <c r="H329" s="5"/>
      <c r="I329" s="80"/>
    </row>
    <row r="330" spans="1:9" ht="56.25" customHeight="1">
      <c r="A330" s="204"/>
      <c r="B330" s="205"/>
      <c r="C330" s="206"/>
      <c r="D330" s="206"/>
      <c r="E330" s="5" t="s">
        <v>151</v>
      </c>
      <c r="F330" s="5">
        <v>10.6</v>
      </c>
      <c r="G330" s="5"/>
      <c r="H330" s="5"/>
      <c r="I330" s="80"/>
    </row>
    <row r="331" spans="1:9" ht="22.5" customHeight="1">
      <c r="A331" s="223" t="s">
        <v>161</v>
      </c>
      <c r="B331" s="223"/>
      <c r="C331" s="223"/>
      <c r="D331" s="223"/>
      <c r="E331" s="223"/>
      <c r="F331" s="223"/>
      <c r="G331" s="223"/>
      <c r="H331" s="223"/>
      <c r="I331" s="223"/>
    </row>
    <row r="332" spans="1:9" ht="28.5" customHeight="1">
      <c r="A332" s="204">
        <v>21</v>
      </c>
      <c r="B332" s="205" t="s">
        <v>162</v>
      </c>
      <c r="C332" s="206" t="s">
        <v>163</v>
      </c>
      <c r="D332" s="206" t="s">
        <v>98</v>
      </c>
      <c r="E332" s="5">
        <v>2011</v>
      </c>
      <c r="F332" s="8"/>
      <c r="G332" s="8">
        <v>4.5</v>
      </c>
      <c r="H332" s="8" t="s">
        <v>50</v>
      </c>
      <c r="I332" s="78"/>
    </row>
    <row r="333" spans="1:9" ht="28.5" customHeight="1">
      <c r="A333" s="204"/>
      <c r="B333" s="205"/>
      <c r="C333" s="206"/>
      <c r="D333" s="206"/>
      <c r="E333" s="5">
        <v>2012</v>
      </c>
      <c r="F333" s="8"/>
      <c r="G333" s="8">
        <v>6.2</v>
      </c>
      <c r="H333" s="8" t="s">
        <v>50</v>
      </c>
      <c r="I333" s="78"/>
    </row>
    <row r="334" spans="1:9" ht="29.25" customHeight="1">
      <c r="A334" s="204"/>
      <c r="B334" s="205"/>
      <c r="C334" s="206"/>
      <c r="D334" s="206"/>
      <c r="E334" s="5">
        <v>2013</v>
      </c>
      <c r="F334" s="5">
        <v>4.8</v>
      </c>
      <c r="G334" s="5">
        <v>4.8</v>
      </c>
      <c r="H334" s="5">
        <f>G334-F334</f>
        <v>0</v>
      </c>
      <c r="I334" s="80" t="s">
        <v>99</v>
      </c>
    </row>
    <row r="335" spans="1:9" ht="82.5" customHeight="1">
      <c r="A335" s="204"/>
      <c r="B335" s="205"/>
      <c r="C335" s="206"/>
      <c r="D335" s="206"/>
      <c r="E335" s="8">
        <v>2014</v>
      </c>
      <c r="F335" s="8">
        <v>6.1</v>
      </c>
      <c r="G335" s="8">
        <v>6.8</v>
      </c>
      <c r="H335" s="5">
        <f>G335-F335</f>
        <v>0.7000000000000002</v>
      </c>
      <c r="I335" s="78" t="s">
        <v>164</v>
      </c>
    </row>
    <row r="336" spans="1:9" ht="37.5" customHeight="1">
      <c r="A336" s="204"/>
      <c r="B336" s="205"/>
      <c r="C336" s="206"/>
      <c r="D336" s="206"/>
      <c r="E336" s="121">
        <v>2015</v>
      </c>
      <c r="F336" s="121">
        <v>5.2</v>
      </c>
      <c r="G336" s="121">
        <v>4.6</v>
      </c>
      <c r="H336" s="121">
        <v>5.1</v>
      </c>
      <c r="I336" s="123" t="s">
        <v>238</v>
      </c>
    </row>
    <row r="337" spans="1:9" ht="26.25" customHeight="1">
      <c r="A337" s="204"/>
      <c r="B337" s="205"/>
      <c r="C337" s="206"/>
      <c r="D337" s="206"/>
      <c r="E337" s="5">
        <v>2016</v>
      </c>
      <c r="F337" s="5">
        <v>5.2</v>
      </c>
      <c r="G337" s="5">
        <v>2.3</v>
      </c>
      <c r="H337" s="5"/>
      <c r="I337" s="80" t="s">
        <v>257</v>
      </c>
    </row>
    <row r="338" spans="1:9" ht="29.25" customHeight="1">
      <c r="A338" s="204"/>
      <c r="B338" s="205"/>
      <c r="C338" s="206"/>
      <c r="D338" s="206"/>
      <c r="E338" s="5">
        <v>2017</v>
      </c>
      <c r="F338" s="5">
        <v>5</v>
      </c>
      <c r="G338" s="5"/>
      <c r="H338" s="5"/>
      <c r="I338" s="80"/>
    </row>
    <row r="339" spans="1:9" ht="69.75" customHeight="1">
      <c r="A339" s="204"/>
      <c r="B339" s="205"/>
      <c r="C339" s="206"/>
      <c r="D339" s="206"/>
      <c r="E339" s="5" t="s">
        <v>150</v>
      </c>
      <c r="F339" s="5">
        <v>5</v>
      </c>
      <c r="G339" s="5"/>
      <c r="H339" s="5"/>
      <c r="I339" s="80"/>
    </row>
    <row r="340" spans="1:9" ht="64.5" customHeight="1">
      <c r="A340" s="204"/>
      <c r="B340" s="205"/>
      <c r="C340" s="206"/>
      <c r="D340" s="206"/>
      <c r="E340" s="5" t="s">
        <v>151</v>
      </c>
      <c r="F340" s="5">
        <v>7.5</v>
      </c>
      <c r="G340" s="5"/>
      <c r="H340" s="5"/>
      <c r="I340" s="80"/>
    </row>
    <row r="341" spans="1:9" ht="54.75" customHeight="1">
      <c r="A341" s="226" t="s">
        <v>165</v>
      </c>
      <c r="B341" s="226"/>
      <c r="C341" s="226"/>
      <c r="D341" s="226"/>
      <c r="E341" s="226"/>
      <c r="F341" s="226"/>
      <c r="G341" s="226"/>
      <c r="H341" s="226"/>
      <c r="I341" s="226"/>
    </row>
    <row r="342" spans="1:9" ht="29.25" customHeight="1">
      <c r="A342" s="204">
        <v>22</v>
      </c>
      <c r="B342" s="229" t="s">
        <v>166</v>
      </c>
      <c r="C342" s="216" t="s">
        <v>167</v>
      </c>
      <c r="D342" s="216" t="s">
        <v>168</v>
      </c>
      <c r="E342" s="8">
        <v>2011</v>
      </c>
      <c r="F342" s="8" t="s">
        <v>50</v>
      </c>
      <c r="G342" s="8">
        <v>25.4</v>
      </c>
      <c r="H342" s="8" t="s">
        <v>50</v>
      </c>
      <c r="I342" s="78"/>
    </row>
    <row r="343" spans="1:9" ht="26.25" customHeight="1">
      <c r="A343" s="204"/>
      <c r="B343" s="229"/>
      <c r="C343" s="216"/>
      <c r="D343" s="216"/>
      <c r="E343" s="8">
        <v>2012</v>
      </c>
      <c r="F343" s="8" t="s">
        <v>50</v>
      </c>
      <c r="G343" s="8">
        <v>25</v>
      </c>
      <c r="H343" s="8" t="s">
        <v>50</v>
      </c>
      <c r="I343" s="78"/>
    </row>
    <row r="344" spans="1:9" ht="174.75" customHeight="1">
      <c r="A344" s="204"/>
      <c r="B344" s="229"/>
      <c r="C344" s="216"/>
      <c r="D344" s="216"/>
      <c r="E344" s="8">
        <v>2013</v>
      </c>
      <c r="F344" s="8">
        <v>42.7</v>
      </c>
      <c r="G344" s="8">
        <v>24.7</v>
      </c>
      <c r="H344" s="8">
        <f>G344-F344</f>
        <v>-18.000000000000004</v>
      </c>
      <c r="I344" s="75" t="s">
        <v>169</v>
      </c>
    </row>
    <row r="345" spans="1:9" ht="36" customHeight="1">
      <c r="A345" s="204"/>
      <c r="B345" s="229"/>
      <c r="C345" s="216"/>
      <c r="D345" s="216"/>
      <c r="E345" s="8">
        <v>2014</v>
      </c>
      <c r="F345" s="8">
        <v>17.2</v>
      </c>
      <c r="G345" s="8">
        <v>18.3</v>
      </c>
      <c r="H345" s="8">
        <f>G345-F345</f>
        <v>1.1000000000000014</v>
      </c>
      <c r="I345" s="78" t="s">
        <v>170</v>
      </c>
    </row>
    <row r="346" spans="1:9" ht="42" customHeight="1">
      <c r="A346" s="204"/>
      <c r="B346" s="229"/>
      <c r="C346" s="216"/>
      <c r="D346" s="216"/>
      <c r="E346" s="121">
        <v>2015</v>
      </c>
      <c r="F346" s="122">
        <v>18.2</v>
      </c>
      <c r="G346" s="121">
        <v>17.7</v>
      </c>
      <c r="H346" s="121">
        <f>G346-F346</f>
        <v>-0.5</v>
      </c>
      <c r="I346" s="123" t="s">
        <v>171</v>
      </c>
    </row>
    <row r="347" spans="1:9" ht="27.75" customHeight="1">
      <c r="A347" s="204"/>
      <c r="B347" s="229"/>
      <c r="C347" s="216"/>
      <c r="D347" s="216"/>
      <c r="E347" s="8">
        <v>2016</v>
      </c>
      <c r="F347" s="8">
        <v>17.6</v>
      </c>
      <c r="G347" s="8">
        <v>18.1</v>
      </c>
      <c r="H347" s="8">
        <v>0.5</v>
      </c>
      <c r="I347" s="78" t="s">
        <v>264</v>
      </c>
    </row>
    <row r="348" spans="1:9" ht="24.75" customHeight="1">
      <c r="A348" s="204"/>
      <c r="B348" s="229"/>
      <c r="C348" s="216"/>
      <c r="D348" s="216"/>
      <c r="E348" s="8">
        <v>2017</v>
      </c>
      <c r="F348" s="8"/>
      <c r="G348" s="8"/>
      <c r="H348" s="8"/>
      <c r="I348" s="78"/>
    </row>
    <row r="349" spans="1:9" ht="28.5" customHeight="1">
      <c r="A349" s="204"/>
      <c r="B349" s="229"/>
      <c r="C349" s="216"/>
      <c r="D349" s="216"/>
      <c r="E349" s="8">
        <v>2018</v>
      </c>
      <c r="F349" s="15"/>
      <c r="G349" s="8"/>
      <c r="H349" s="8"/>
      <c r="I349" s="78"/>
    </row>
    <row r="350" spans="1:9" ht="52.5" customHeight="1">
      <c r="A350" s="226" t="s">
        <v>165</v>
      </c>
      <c r="B350" s="226"/>
      <c r="C350" s="226"/>
      <c r="D350" s="226"/>
      <c r="E350" s="226"/>
      <c r="F350" s="226"/>
      <c r="G350" s="226"/>
      <c r="H350" s="226"/>
      <c r="I350" s="226"/>
    </row>
    <row r="351" spans="1:9" ht="27.75" customHeight="1">
      <c r="A351" s="204">
        <v>23</v>
      </c>
      <c r="B351" s="229" t="s">
        <v>172</v>
      </c>
      <c r="C351" s="216" t="s">
        <v>173</v>
      </c>
      <c r="D351" s="216" t="s">
        <v>98</v>
      </c>
      <c r="E351" s="8">
        <v>2011</v>
      </c>
      <c r="F351" s="8" t="s">
        <v>50</v>
      </c>
      <c r="G351" s="15">
        <v>57.5</v>
      </c>
      <c r="H351" s="15" t="s">
        <v>50</v>
      </c>
      <c r="I351" s="87"/>
    </row>
    <row r="352" spans="1:9" ht="28.5" customHeight="1">
      <c r="A352" s="204"/>
      <c r="B352" s="229"/>
      <c r="C352" s="216"/>
      <c r="D352" s="216"/>
      <c r="E352" s="8">
        <v>2012</v>
      </c>
      <c r="F352" s="8" t="s">
        <v>50</v>
      </c>
      <c r="G352" s="15">
        <v>48.6</v>
      </c>
      <c r="H352" s="15" t="s">
        <v>50</v>
      </c>
      <c r="I352" s="87"/>
    </row>
    <row r="353" spans="1:9" ht="129.75" customHeight="1">
      <c r="A353" s="204"/>
      <c r="B353" s="229"/>
      <c r="C353" s="216"/>
      <c r="D353" s="216"/>
      <c r="E353" s="8">
        <v>2013</v>
      </c>
      <c r="F353" s="15">
        <v>59</v>
      </c>
      <c r="G353" s="15">
        <v>53</v>
      </c>
      <c r="H353" s="15">
        <f>G353-F353</f>
        <v>-6</v>
      </c>
      <c r="I353" s="75" t="s">
        <v>169</v>
      </c>
    </row>
    <row r="354" spans="1:9" ht="57" customHeight="1">
      <c r="A354" s="204"/>
      <c r="B354" s="229"/>
      <c r="C354" s="216"/>
      <c r="D354" s="216"/>
      <c r="E354" s="8">
        <v>2014</v>
      </c>
      <c r="F354" s="15">
        <v>60</v>
      </c>
      <c r="G354" s="8">
        <v>54.8</v>
      </c>
      <c r="H354" s="15">
        <f>G354-F354</f>
        <v>-5.200000000000003</v>
      </c>
      <c r="I354" s="75" t="s">
        <v>174</v>
      </c>
    </row>
    <row r="355" spans="1:9" ht="27.75" customHeight="1">
      <c r="A355" s="204"/>
      <c r="B355" s="229"/>
      <c r="C355" s="216"/>
      <c r="D355" s="216"/>
      <c r="E355" s="121">
        <v>2015</v>
      </c>
      <c r="F355" s="122">
        <v>61</v>
      </c>
      <c r="G355" s="167">
        <v>55.4</v>
      </c>
      <c r="H355" s="122">
        <f>G355-F355</f>
        <v>-5.600000000000001</v>
      </c>
      <c r="I355" s="123">
        <v>2015</v>
      </c>
    </row>
    <row r="356" spans="1:9" ht="54" customHeight="1">
      <c r="A356" s="204"/>
      <c r="B356" s="229"/>
      <c r="C356" s="216"/>
      <c r="D356" s="216"/>
      <c r="E356" s="8">
        <v>2016</v>
      </c>
      <c r="F356" s="15">
        <v>61.9</v>
      </c>
      <c r="G356" s="8">
        <v>54</v>
      </c>
      <c r="H356" s="8">
        <v>-7.9</v>
      </c>
      <c r="I356" s="75" t="s">
        <v>174</v>
      </c>
    </row>
    <row r="357" spans="1:9" ht="27" customHeight="1">
      <c r="A357" s="204"/>
      <c r="B357" s="229"/>
      <c r="C357" s="216"/>
      <c r="D357" s="216"/>
      <c r="E357" s="8">
        <v>2017</v>
      </c>
      <c r="F357" s="15">
        <v>62.9</v>
      </c>
      <c r="G357" s="8"/>
      <c r="H357" s="8"/>
      <c r="I357" s="78"/>
    </row>
    <row r="358" spans="1:9" ht="27.75" customHeight="1">
      <c r="A358" s="204"/>
      <c r="B358" s="229"/>
      <c r="C358" s="216"/>
      <c r="D358" s="216"/>
      <c r="E358" s="8">
        <v>2018</v>
      </c>
      <c r="F358" s="8">
        <v>63.9</v>
      </c>
      <c r="G358" s="8"/>
      <c r="H358" s="8"/>
      <c r="I358" s="78"/>
    </row>
    <row r="359" spans="1:9" ht="54.75" customHeight="1">
      <c r="A359" s="226" t="s">
        <v>165</v>
      </c>
      <c r="B359" s="226"/>
      <c r="C359" s="226"/>
      <c r="D359" s="226"/>
      <c r="E359" s="226"/>
      <c r="F359" s="226"/>
      <c r="G359" s="226"/>
      <c r="H359" s="226"/>
      <c r="I359" s="226"/>
    </row>
    <row r="360" spans="1:9" ht="27.75" customHeight="1">
      <c r="A360" s="204">
        <v>24</v>
      </c>
      <c r="B360" s="229" t="s">
        <v>175</v>
      </c>
      <c r="C360" s="216" t="s">
        <v>176</v>
      </c>
      <c r="D360" s="216" t="s">
        <v>177</v>
      </c>
      <c r="E360" s="8">
        <v>2011</v>
      </c>
      <c r="F360" s="8">
        <v>0</v>
      </c>
      <c r="G360" s="15">
        <v>57</v>
      </c>
      <c r="H360" s="15">
        <f>G360-F360</f>
        <v>57</v>
      </c>
      <c r="I360" s="87"/>
    </row>
    <row r="361" spans="1:9" ht="29.25" customHeight="1">
      <c r="A361" s="204"/>
      <c r="B361" s="229"/>
      <c r="C361" s="216"/>
      <c r="D361" s="216"/>
      <c r="E361" s="8">
        <v>2012</v>
      </c>
      <c r="F361" s="8">
        <v>0</v>
      </c>
      <c r="G361" s="8">
        <v>0</v>
      </c>
      <c r="H361" s="15">
        <f>G361-F361</f>
        <v>0</v>
      </c>
      <c r="I361" s="78"/>
    </row>
    <row r="362" spans="1:9" ht="108" customHeight="1">
      <c r="A362" s="204"/>
      <c r="B362" s="229"/>
      <c r="C362" s="216"/>
      <c r="D362" s="216"/>
      <c r="E362" s="8">
        <v>2013</v>
      </c>
      <c r="F362" s="8">
        <v>0</v>
      </c>
      <c r="G362" s="8">
        <v>53.4</v>
      </c>
      <c r="H362" s="15">
        <f>G362-F362</f>
        <v>53.4</v>
      </c>
      <c r="I362" s="96" t="s">
        <v>178</v>
      </c>
    </row>
    <row r="363" spans="1:9" ht="91.5" customHeight="1">
      <c r="A363" s="204"/>
      <c r="B363" s="229"/>
      <c r="C363" s="216"/>
      <c r="D363" s="216"/>
      <c r="E363" s="8">
        <v>2014</v>
      </c>
      <c r="F363" s="8">
        <v>0</v>
      </c>
      <c r="G363" s="8">
        <v>57.3</v>
      </c>
      <c r="H363" s="8">
        <v>57.3</v>
      </c>
      <c r="I363" s="78" t="s">
        <v>179</v>
      </c>
    </row>
    <row r="364" spans="1:9" ht="28.5" customHeight="1">
      <c r="A364" s="204"/>
      <c r="B364" s="229"/>
      <c r="C364" s="216"/>
      <c r="D364" s="216"/>
      <c r="E364" s="121">
        <v>2015</v>
      </c>
      <c r="F364" s="121">
        <v>0</v>
      </c>
      <c r="G364" s="121">
        <v>55.7</v>
      </c>
      <c r="H364" s="121"/>
      <c r="I364" s="123" t="s">
        <v>180</v>
      </c>
    </row>
    <row r="365" spans="1:9" ht="29.25" customHeight="1">
      <c r="A365" s="204"/>
      <c r="B365" s="229"/>
      <c r="C365" s="216"/>
      <c r="D365" s="216"/>
      <c r="E365" s="8">
        <v>2016</v>
      </c>
      <c r="F365" s="8">
        <v>0</v>
      </c>
      <c r="G365" s="8">
        <v>0</v>
      </c>
      <c r="H365" s="8"/>
      <c r="I365" s="78"/>
    </row>
    <row r="366" spans="1:9" ht="25.5" customHeight="1">
      <c r="A366" s="204"/>
      <c r="B366" s="229"/>
      <c r="C366" s="216"/>
      <c r="D366" s="216"/>
      <c r="E366" s="8">
        <v>2017</v>
      </c>
      <c r="F366" s="8">
        <v>0</v>
      </c>
      <c r="G366" s="8"/>
      <c r="H366" s="8"/>
      <c r="I366" s="78"/>
    </row>
    <row r="367" spans="1:9" ht="27" customHeight="1">
      <c r="A367" s="204"/>
      <c r="B367" s="229"/>
      <c r="C367" s="216"/>
      <c r="D367" s="216"/>
      <c r="E367" s="8">
        <v>2018</v>
      </c>
      <c r="F367" s="15">
        <v>0</v>
      </c>
      <c r="G367" s="8"/>
      <c r="H367" s="8"/>
      <c r="I367" s="78"/>
    </row>
    <row r="368" spans="1:9" ht="54" customHeight="1">
      <c r="A368" s="226" t="s">
        <v>165</v>
      </c>
      <c r="B368" s="226"/>
      <c r="C368" s="226"/>
      <c r="D368" s="226"/>
      <c r="E368" s="226"/>
      <c r="F368" s="226"/>
      <c r="G368" s="226"/>
      <c r="H368" s="226"/>
      <c r="I368" s="226"/>
    </row>
    <row r="369" spans="1:9" ht="26.25" customHeight="1">
      <c r="A369" s="200">
        <v>25</v>
      </c>
      <c r="B369" s="227" t="s">
        <v>181</v>
      </c>
      <c r="C369" s="228" t="s">
        <v>173</v>
      </c>
      <c r="D369" s="228" t="s">
        <v>98</v>
      </c>
      <c r="E369" s="8">
        <v>2011</v>
      </c>
      <c r="F369" s="8" t="s">
        <v>50</v>
      </c>
      <c r="G369" s="15">
        <v>87</v>
      </c>
      <c r="H369" s="15" t="s">
        <v>50</v>
      </c>
      <c r="I369" s="87"/>
    </row>
    <row r="370" spans="1:9" ht="28.5" customHeight="1">
      <c r="A370" s="200"/>
      <c r="B370" s="227"/>
      <c r="C370" s="228"/>
      <c r="D370" s="228"/>
      <c r="E370" s="8">
        <v>2012</v>
      </c>
      <c r="F370" s="8" t="s">
        <v>50</v>
      </c>
      <c r="G370" s="15">
        <v>85.9</v>
      </c>
      <c r="H370" s="15" t="s">
        <v>50</v>
      </c>
      <c r="I370" s="87"/>
    </row>
    <row r="371" spans="1:9" ht="28.5" customHeight="1">
      <c r="A371" s="200"/>
      <c r="B371" s="227"/>
      <c r="C371" s="228"/>
      <c r="D371" s="228"/>
      <c r="E371" s="8">
        <v>2013</v>
      </c>
      <c r="F371" s="8">
        <v>63.8</v>
      </c>
      <c r="G371" s="15">
        <v>84.1</v>
      </c>
      <c r="H371" s="15">
        <f>G371-F371</f>
        <v>20.299999999999997</v>
      </c>
      <c r="I371" s="87"/>
    </row>
    <row r="372" spans="1:9" ht="31.5" customHeight="1">
      <c r="A372" s="200"/>
      <c r="B372" s="227"/>
      <c r="C372" s="228"/>
      <c r="D372" s="228"/>
      <c r="E372" s="8">
        <v>2014</v>
      </c>
      <c r="F372" s="15">
        <v>76.7</v>
      </c>
      <c r="G372" s="8">
        <v>76.7</v>
      </c>
      <c r="H372" s="15">
        <f>G372-F372</f>
        <v>0</v>
      </c>
      <c r="I372" s="78"/>
    </row>
    <row r="373" spans="1:9" ht="26.25" customHeight="1">
      <c r="A373" s="200"/>
      <c r="B373" s="227"/>
      <c r="C373" s="228"/>
      <c r="D373" s="228"/>
      <c r="E373" s="121">
        <v>2015</v>
      </c>
      <c r="F373" s="122">
        <v>63.3</v>
      </c>
      <c r="G373" s="121">
        <v>75.1</v>
      </c>
      <c r="H373" s="122">
        <f>G373-F373</f>
        <v>11.799999999999997</v>
      </c>
      <c r="I373" s="123"/>
    </row>
    <row r="374" spans="1:9" ht="25.5" customHeight="1">
      <c r="A374" s="200"/>
      <c r="B374" s="227"/>
      <c r="C374" s="228"/>
      <c r="D374" s="228"/>
      <c r="E374" s="8">
        <v>2016</v>
      </c>
      <c r="F374" s="15">
        <v>62.5</v>
      </c>
      <c r="G374" s="8">
        <v>76.1</v>
      </c>
      <c r="H374" s="122">
        <f>G374-F374</f>
        <v>13.599999999999994</v>
      </c>
      <c r="I374" s="78"/>
    </row>
    <row r="375" spans="1:9" ht="24" customHeight="1">
      <c r="A375" s="200"/>
      <c r="B375" s="227"/>
      <c r="C375" s="228"/>
      <c r="D375" s="228"/>
      <c r="E375" s="8">
        <v>2017</v>
      </c>
      <c r="F375" s="15">
        <v>60.5</v>
      </c>
      <c r="G375" s="8"/>
      <c r="H375" s="8"/>
      <c r="I375" s="78"/>
    </row>
    <row r="376" spans="1:9" ht="25.5" customHeight="1">
      <c r="A376" s="200"/>
      <c r="B376" s="227"/>
      <c r="C376" s="228"/>
      <c r="D376" s="228"/>
      <c r="E376" s="59">
        <v>2018</v>
      </c>
      <c r="F376" s="60">
        <v>58</v>
      </c>
      <c r="G376" s="59"/>
      <c r="H376" s="59"/>
      <c r="I376" s="98"/>
    </row>
    <row r="377" spans="1:9" ht="22.5" customHeight="1">
      <c r="A377" s="198" t="s">
        <v>182</v>
      </c>
      <c r="B377" s="198"/>
      <c r="C377" s="198"/>
      <c r="D377" s="198"/>
      <c r="E377" s="198"/>
      <c r="F377" s="198"/>
      <c r="G377" s="198"/>
      <c r="H377" s="198"/>
      <c r="I377" s="198"/>
    </row>
    <row r="378" spans="1:9" ht="18" customHeight="1">
      <c r="A378" s="185" t="s">
        <v>183</v>
      </c>
      <c r="B378" s="185"/>
      <c r="C378" s="185"/>
      <c r="D378" s="185"/>
      <c r="E378" s="185"/>
      <c r="F378" s="185"/>
      <c r="G378" s="185"/>
      <c r="H378" s="185"/>
      <c r="I378" s="185"/>
    </row>
    <row r="379" spans="1:9" ht="20.25" customHeight="1">
      <c r="A379" s="222" t="s">
        <v>184</v>
      </c>
      <c r="B379" s="222"/>
      <c r="C379" s="222"/>
      <c r="D379" s="222"/>
      <c r="E379" s="222"/>
      <c r="F379" s="222"/>
      <c r="G379" s="222"/>
      <c r="H379" s="222"/>
      <c r="I379" s="222"/>
    </row>
    <row r="380" spans="1:9" ht="26.25" customHeight="1">
      <c r="A380" s="204">
        <v>26</v>
      </c>
      <c r="B380" s="205" t="s">
        <v>185</v>
      </c>
      <c r="C380" s="206" t="s">
        <v>186</v>
      </c>
      <c r="D380" s="206" t="s">
        <v>187</v>
      </c>
      <c r="E380" s="5">
        <v>2011</v>
      </c>
      <c r="F380" s="8">
        <v>13.2</v>
      </c>
      <c r="G380" s="5">
        <v>13.1</v>
      </c>
      <c r="H380" s="5">
        <f aca="true" t="shared" si="4" ref="H380:H385">G380-F380</f>
        <v>-0.09999999999999964</v>
      </c>
      <c r="I380" s="80"/>
    </row>
    <row r="381" spans="1:9" ht="27.75" customHeight="1">
      <c r="A381" s="204"/>
      <c r="B381" s="205"/>
      <c r="C381" s="206"/>
      <c r="D381" s="206"/>
      <c r="E381" s="5">
        <v>2012</v>
      </c>
      <c r="F381" s="8">
        <v>13.6</v>
      </c>
      <c r="G381" s="5">
        <v>15.1</v>
      </c>
      <c r="H381" s="5">
        <f t="shared" si="4"/>
        <v>1.5</v>
      </c>
      <c r="I381" s="80"/>
    </row>
    <row r="382" spans="1:9" ht="28.5" customHeight="1">
      <c r="A382" s="204"/>
      <c r="B382" s="205"/>
      <c r="C382" s="206"/>
      <c r="D382" s="206"/>
      <c r="E382" s="5">
        <v>2013</v>
      </c>
      <c r="F382" s="27">
        <v>15</v>
      </c>
      <c r="G382" s="5">
        <v>14.3</v>
      </c>
      <c r="H382" s="5">
        <f t="shared" si="4"/>
        <v>-0.6999999999999993</v>
      </c>
      <c r="I382" s="80"/>
    </row>
    <row r="383" spans="1:9" ht="28.5" customHeight="1">
      <c r="A383" s="204"/>
      <c r="B383" s="205"/>
      <c r="C383" s="206"/>
      <c r="D383" s="206"/>
      <c r="E383" s="8">
        <v>2014</v>
      </c>
      <c r="F383" s="8">
        <v>15</v>
      </c>
      <c r="G383" s="8">
        <v>13.4</v>
      </c>
      <c r="H383" s="5">
        <f t="shared" si="4"/>
        <v>-1.5999999999999996</v>
      </c>
      <c r="I383" s="78"/>
    </row>
    <row r="384" spans="1:9" ht="27" customHeight="1">
      <c r="A384" s="204"/>
      <c r="B384" s="205"/>
      <c r="C384" s="206"/>
      <c r="D384" s="206"/>
      <c r="E384" s="121">
        <v>2015</v>
      </c>
      <c r="F384" s="121">
        <v>15.1</v>
      </c>
      <c r="G384" s="121">
        <v>13.81</v>
      </c>
      <c r="H384" s="121">
        <f t="shared" si="4"/>
        <v>-1.2899999999999991</v>
      </c>
      <c r="I384" s="123"/>
    </row>
    <row r="385" spans="1:9" ht="27" customHeight="1">
      <c r="A385" s="204"/>
      <c r="B385" s="205"/>
      <c r="C385" s="206"/>
      <c r="D385" s="206"/>
      <c r="E385" s="5">
        <v>2016</v>
      </c>
      <c r="F385" s="5">
        <v>15.2</v>
      </c>
      <c r="G385" s="5">
        <v>5.9</v>
      </c>
      <c r="H385" s="5">
        <f t="shared" si="4"/>
        <v>-9.299999999999999</v>
      </c>
      <c r="I385" s="80" t="s">
        <v>257</v>
      </c>
    </row>
    <row r="386" spans="1:9" ht="26.25" customHeight="1">
      <c r="A386" s="204"/>
      <c r="B386" s="205"/>
      <c r="C386" s="206"/>
      <c r="D386" s="206"/>
      <c r="E386" s="5">
        <v>2017</v>
      </c>
      <c r="F386" s="5">
        <v>15.3</v>
      </c>
      <c r="G386" s="5"/>
      <c r="H386" s="5"/>
      <c r="I386" s="80"/>
    </row>
    <row r="387" spans="1:9" ht="25.5" customHeight="1">
      <c r="A387" s="204"/>
      <c r="B387" s="205"/>
      <c r="C387" s="206"/>
      <c r="D387" s="206"/>
      <c r="E387" s="5">
        <v>2018</v>
      </c>
      <c r="F387" s="14">
        <v>15.5</v>
      </c>
      <c r="G387" s="5"/>
      <c r="H387" s="5"/>
      <c r="I387" s="80"/>
    </row>
    <row r="388" spans="1:9" ht="21" customHeight="1">
      <c r="A388" s="223" t="s">
        <v>188</v>
      </c>
      <c r="B388" s="223"/>
      <c r="C388" s="223"/>
      <c r="D388" s="223"/>
      <c r="E388" s="223"/>
      <c r="F388" s="223"/>
      <c r="G388" s="223"/>
      <c r="H388" s="223"/>
      <c r="I388" s="223"/>
    </row>
    <row r="389" spans="1:9" ht="27.75" customHeight="1">
      <c r="A389" s="186">
        <v>27</v>
      </c>
      <c r="B389" s="187" t="s">
        <v>189</v>
      </c>
      <c r="C389" s="224" t="s">
        <v>190</v>
      </c>
      <c r="D389" s="224" t="s">
        <v>187</v>
      </c>
      <c r="E389" s="5">
        <v>2011</v>
      </c>
      <c r="F389" s="8">
        <v>66.18</v>
      </c>
      <c r="G389" s="15">
        <v>64</v>
      </c>
      <c r="H389" s="15"/>
      <c r="I389" s="225" t="s">
        <v>104</v>
      </c>
    </row>
    <row r="390" spans="1:9" ht="28.5" customHeight="1">
      <c r="A390" s="186"/>
      <c r="B390" s="187"/>
      <c r="C390" s="224"/>
      <c r="D390" s="224"/>
      <c r="E390" s="5">
        <v>2012</v>
      </c>
      <c r="F390" s="8">
        <v>66.76</v>
      </c>
      <c r="G390" s="15">
        <v>66</v>
      </c>
      <c r="H390" s="15"/>
      <c r="I390" s="225"/>
    </row>
    <row r="391" spans="1:9" ht="30" customHeight="1">
      <c r="A391" s="186"/>
      <c r="B391" s="187"/>
      <c r="C391" s="224"/>
      <c r="D391" s="224"/>
      <c r="E391" s="5">
        <v>2013</v>
      </c>
      <c r="F391" s="5">
        <v>67.8</v>
      </c>
      <c r="G391" s="15">
        <v>66</v>
      </c>
      <c r="H391" s="15"/>
      <c r="I391" s="225"/>
    </row>
    <row r="392" spans="1:9" ht="27" customHeight="1">
      <c r="A392" s="186"/>
      <c r="B392" s="187"/>
      <c r="C392" s="224"/>
      <c r="D392" s="224"/>
      <c r="E392" s="8">
        <v>2014</v>
      </c>
      <c r="F392" s="63">
        <v>69</v>
      </c>
      <c r="G392" s="8">
        <v>66.5</v>
      </c>
      <c r="H392" s="8">
        <v>-2.5</v>
      </c>
      <c r="I392" s="78" t="s">
        <v>191</v>
      </c>
    </row>
    <row r="393" spans="1:9" ht="27" customHeight="1">
      <c r="A393" s="186"/>
      <c r="B393" s="187"/>
      <c r="C393" s="224"/>
      <c r="D393" s="224"/>
      <c r="E393" s="121">
        <v>2015</v>
      </c>
      <c r="F393" s="122">
        <v>69.7</v>
      </c>
      <c r="G393" s="121">
        <v>66.5</v>
      </c>
      <c r="H393" s="121">
        <f>G393-F393</f>
        <v>-3.200000000000003</v>
      </c>
      <c r="I393" s="123"/>
    </row>
    <row r="394" spans="1:9" ht="25.5" customHeight="1">
      <c r="A394" s="186"/>
      <c r="B394" s="187"/>
      <c r="C394" s="224"/>
      <c r="D394" s="224"/>
      <c r="E394" s="5">
        <v>2016</v>
      </c>
      <c r="F394" s="14">
        <v>70.5</v>
      </c>
      <c r="G394" s="5">
        <v>66.5</v>
      </c>
      <c r="H394" s="121">
        <f>G394-F394</f>
        <v>-4</v>
      </c>
      <c r="I394" s="80"/>
    </row>
    <row r="395" spans="1:9" ht="25.5" customHeight="1">
      <c r="A395" s="186"/>
      <c r="B395" s="187"/>
      <c r="C395" s="224"/>
      <c r="D395" s="224"/>
      <c r="E395" s="5">
        <v>2017</v>
      </c>
      <c r="F395" s="64">
        <v>72</v>
      </c>
      <c r="G395" s="5"/>
      <c r="H395" s="5"/>
      <c r="I395" s="80"/>
    </row>
    <row r="396" spans="1:9" ht="73.5" customHeight="1">
      <c r="A396" s="186"/>
      <c r="B396" s="187"/>
      <c r="C396" s="224"/>
      <c r="D396" s="224"/>
      <c r="E396" s="5" t="s">
        <v>150</v>
      </c>
      <c r="F396" s="64">
        <v>73</v>
      </c>
      <c r="G396" s="5"/>
      <c r="H396" s="5"/>
      <c r="I396" s="80"/>
    </row>
    <row r="397" spans="1:9" ht="57.75" customHeight="1">
      <c r="A397" s="186"/>
      <c r="B397" s="187"/>
      <c r="C397" s="224"/>
      <c r="D397" s="224"/>
      <c r="E397" s="18" t="s">
        <v>151</v>
      </c>
      <c r="F397" s="18">
        <v>74</v>
      </c>
      <c r="G397" s="18"/>
      <c r="H397" s="18"/>
      <c r="I397" s="110"/>
    </row>
    <row r="398" spans="1:9" ht="20.25" customHeight="1">
      <c r="A398" s="198" t="s">
        <v>192</v>
      </c>
      <c r="B398" s="198"/>
      <c r="C398" s="198"/>
      <c r="D398" s="198"/>
      <c r="E398" s="198"/>
      <c r="F398" s="198"/>
      <c r="G398" s="198"/>
      <c r="H398" s="198"/>
      <c r="I398" s="198"/>
    </row>
    <row r="399" spans="1:9" ht="18.75" customHeight="1">
      <c r="A399" s="185" t="s">
        <v>193</v>
      </c>
      <c r="B399" s="185"/>
      <c r="C399" s="185"/>
      <c r="D399" s="185"/>
      <c r="E399" s="185"/>
      <c r="F399" s="185"/>
      <c r="G399" s="185"/>
      <c r="H399" s="185"/>
      <c r="I399" s="185"/>
    </row>
    <row r="400" spans="1:9" ht="22.5" customHeight="1">
      <c r="A400" s="222" t="s">
        <v>194</v>
      </c>
      <c r="B400" s="222"/>
      <c r="C400" s="222"/>
      <c r="D400" s="222"/>
      <c r="E400" s="222"/>
      <c r="F400" s="222"/>
      <c r="G400" s="222"/>
      <c r="H400" s="222"/>
      <c r="I400" s="222"/>
    </row>
    <row r="401" spans="1:9" ht="26.25" customHeight="1">
      <c r="A401" s="200">
        <v>28</v>
      </c>
      <c r="B401" s="195" t="s">
        <v>195</v>
      </c>
      <c r="C401" s="202" t="s">
        <v>173</v>
      </c>
      <c r="D401" s="202" t="s">
        <v>49</v>
      </c>
      <c r="E401" s="5">
        <v>2011</v>
      </c>
      <c r="F401" s="8" t="s">
        <v>50</v>
      </c>
      <c r="G401" s="8">
        <v>79.2</v>
      </c>
      <c r="H401" s="8" t="s">
        <v>50</v>
      </c>
      <c r="I401" s="78"/>
    </row>
    <row r="402" spans="1:9" ht="26.25" customHeight="1">
      <c r="A402" s="200"/>
      <c r="B402" s="205"/>
      <c r="C402" s="202"/>
      <c r="D402" s="202"/>
      <c r="E402" s="5">
        <v>2012</v>
      </c>
      <c r="F402" s="8" t="s">
        <v>50</v>
      </c>
      <c r="G402" s="8">
        <v>86.6</v>
      </c>
      <c r="H402" s="8" t="s">
        <v>50</v>
      </c>
      <c r="I402" s="78"/>
    </row>
    <row r="403" spans="1:9" ht="45" customHeight="1">
      <c r="A403" s="200"/>
      <c r="B403" s="205"/>
      <c r="C403" s="202"/>
      <c r="D403" s="202"/>
      <c r="E403" s="5">
        <v>2013</v>
      </c>
      <c r="F403" s="5">
        <v>90</v>
      </c>
      <c r="G403" s="5">
        <v>88.5</v>
      </c>
      <c r="H403" s="5">
        <f>G403-F403</f>
        <v>-1.5</v>
      </c>
      <c r="I403" s="81" t="s">
        <v>109</v>
      </c>
    </row>
    <row r="404" spans="1:9" ht="22.5" customHeight="1">
      <c r="A404" s="200"/>
      <c r="B404" s="205"/>
      <c r="C404" s="202"/>
      <c r="D404" s="202"/>
      <c r="E404" s="8">
        <v>2014</v>
      </c>
      <c r="F404" s="8">
        <v>90.5</v>
      </c>
      <c r="G404" s="8">
        <v>100</v>
      </c>
      <c r="H404" s="8">
        <f>G404-F404</f>
        <v>9.5</v>
      </c>
      <c r="I404" s="78"/>
    </row>
    <row r="405" spans="1:9" ht="24.75" customHeight="1">
      <c r="A405" s="200"/>
      <c r="B405" s="205"/>
      <c r="C405" s="202"/>
      <c r="D405" s="202"/>
      <c r="E405" s="121">
        <v>2015</v>
      </c>
      <c r="F405" s="121">
        <v>90.7</v>
      </c>
      <c r="G405" s="121">
        <v>89</v>
      </c>
      <c r="H405" s="121"/>
      <c r="I405" s="123">
        <v>2015</v>
      </c>
    </row>
    <row r="406" spans="1:9" ht="27.75" customHeight="1">
      <c r="A406" s="200"/>
      <c r="B406" s="205"/>
      <c r="C406" s="202"/>
      <c r="D406" s="202"/>
      <c r="E406" s="5">
        <v>2016</v>
      </c>
      <c r="F406" s="5">
        <v>90.7</v>
      </c>
      <c r="G406" s="5">
        <v>90</v>
      </c>
      <c r="H406" s="5"/>
      <c r="I406" s="80"/>
    </row>
    <row r="407" spans="1:9" ht="27.75" customHeight="1">
      <c r="A407" s="200"/>
      <c r="B407" s="205"/>
      <c r="C407" s="202"/>
      <c r="D407" s="202"/>
      <c r="E407" s="5">
        <v>2017</v>
      </c>
      <c r="F407" s="5">
        <v>90.7</v>
      </c>
      <c r="G407" s="5"/>
      <c r="H407" s="5"/>
      <c r="I407" s="80"/>
    </row>
    <row r="408" spans="1:9" ht="27.75" customHeight="1">
      <c r="A408" s="200"/>
      <c r="B408" s="201"/>
      <c r="C408" s="202"/>
      <c r="D408" s="202"/>
      <c r="E408" s="20">
        <v>2018</v>
      </c>
      <c r="F408" s="20">
        <v>100</v>
      </c>
      <c r="G408" s="20"/>
      <c r="H408" s="20"/>
      <c r="I408" s="82"/>
    </row>
    <row r="409" spans="1:9" ht="19.5" customHeight="1">
      <c r="A409" s="199" t="s">
        <v>40</v>
      </c>
      <c r="B409" s="199"/>
      <c r="C409" s="199"/>
      <c r="D409" s="199"/>
      <c r="E409" s="199"/>
      <c r="F409" s="199"/>
      <c r="G409" s="199"/>
      <c r="H409" s="199"/>
      <c r="I409" s="199"/>
    </row>
    <row r="410" spans="1:9" ht="27.75" customHeight="1">
      <c r="A410" s="182" t="s">
        <v>196</v>
      </c>
      <c r="B410" s="183" t="s">
        <v>197</v>
      </c>
      <c r="C410" s="184" t="s">
        <v>126</v>
      </c>
      <c r="D410" s="184"/>
      <c r="E410" s="24">
        <v>2011</v>
      </c>
      <c r="F410" s="65" t="s">
        <v>50</v>
      </c>
      <c r="G410" s="66">
        <v>2452</v>
      </c>
      <c r="H410" s="24" t="s">
        <v>50</v>
      </c>
      <c r="I410" s="111"/>
    </row>
    <row r="411" spans="1:9" ht="27.75" customHeight="1">
      <c r="A411" s="182"/>
      <c r="B411" s="183"/>
      <c r="C411" s="184"/>
      <c r="D411" s="184"/>
      <c r="E411" s="5">
        <v>2012</v>
      </c>
      <c r="F411" s="8" t="s">
        <v>50</v>
      </c>
      <c r="G411" s="6">
        <v>1244</v>
      </c>
      <c r="H411" s="5" t="s">
        <v>50</v>
      </c>
      <c r="I411" s="80"/>
    </row>
    <row r="412" spans="1:9" ht="27.75" customHeight="1">
      <c r="A412" s="182"/>
      <c r="B412" s="183"/>
      <c r="C412" s="184"/>
      <c r="D412" s="184"/>
      <c r="E412" s="5">
        <v>2013</v>
      </c>
      <c r="F412" s="5">
        <v>0</v>
      </c>
      <c r="G412" s="6">
        <v>28</v>
      </c>
      <c r="H412" s="7">
        <f>G412-F412</f>
        <v>28</v>
      </c>
      <c r="I412" s="80" t="s">
        <v>198</v>
      </c>
    </row>
    <row r="413" spans="1:9" ht="27.75" customHeight="1">
      <c r="A413" s="182"/>
      <c r="B413" s="183"/>
      <c r="C413" s="184"/>
      <c r="D413" s="184"/>
      <c r="E413" s="8">
        <v>2014</v>
      </c>
      <c r="F413" s="8">
        <v>0</v>
      </c>
      <c r="G413" s="8">
        <v>0</v>
      </c>
      <c r="H413" s="6">
        <f>G413-F413</f>
        <v>0</v>
      </c>
      <c r="I413" s="78"/>
    </row>
    <row r="414" spans="1:9" ht="27.75" customHeight="1">
      <c r="A414" s="182"/>
      <c r="B414" s="183"/>
      <c r="C414" s="184"/>
      <c r="D414" s="184"/>
      <c r="E414" s="121">
        <v>2015</v>
      </c>
      <c r="F414" s="121">
        <v>0</v>
      </c>
      <c r="G414" s="121">
        <v>0</v>
      </c>
      <c r="H414" s="121"/>
      <c r="I414" s="123"/>
    </row>
    <row r="415" spans="1:9" ht="27.75" customHeight="1">
      <c r="A415" s="182"/>
      <c r="B415" s="183"/>
      <c r="C415" s="184"/>
      <c r="D415" s="184"/>
      <c r="E415" s="5">
        <v>2016</v>
      </c>
      <c r="F415" s="5">
        <v>0</v>
      </c>
      <c r="G415" s="5">
        <v>0</v>
      </c>
      <c r="H415" s="5"/>
      <c r="I415" s="80"/>
    </row>
    <row r="416" spans="1:9" ht="27.75" customHeight="1">
      <c r="A416" s="182"/>
      <c r="B416" s="183"/>
      <c r="C416" s="184"/>
      <c r="D416" s="184"/>
      <c r="E416" s="5">
        <v>2017</v>
      </c>
      <c r="F416" s="5">
        <v>0</v>
      </c>
      <c r="G416" s="5"/>
      <c r="H416" s="5"/>
      <c r="I416" s="80"/>
    </row>
    <row r="417" spans="1:9" ht="27.75" customHeight="1">
      <c r="A417" s="182"/>
      <c r="B417" s="183"/>
      <c r="C417" s="184"/>
      <c r="D417" s="184"/>
      <c r="E417" s="5">
        <v>2018</v>
      </c>
      <c r="F417" s="5">
        <v>0</v>
      </c>
      <c r="G417" s="5"/>
      <c r="H417" s="5"/>
      <c r="I417" s="80"/>
    </row>
    <row r="418" spans="1:9" ht="39" customHeight="1">
      <c r="A418" s="223" t="s">
        <v>199</v>
      </c>
      <c r="B418" s="223"/>
      <c r="C418" s="223"/>
      <c r="D418" s="223"/>
      <c r="E418" s="223"/>
      <c r="F418" s="223"/>
      <c r="G418" s="223"/>
      <c r="H418" s="223"/>
      <c r="I418" s="223"/>
    </row>
    <row r="419" spans="1:9" ht="26.25" customHeight="1">
      <c r="A419" s="200">
        <v>29</v>
      </c>
      <c r="B419" s="195" t="s">
        <v>200</v>
      </c>
      <c r="C419" s="202" t="s">
        <v>173</v>
      </c>
      <c r="D419" s="202" t="s">
        <v>76</v>
      </c>
      <c r="E419" s="5">
        <v>2011</v>
      </c>
      <c r="F419" s="8" t="s">
        <v>50</v>
      </c>
      <c r="G419" s="8">
        <v>53.6</v>
      </c>
      <c r="H419" s="8" t="s">
        <v>50</v>
      </c>
      <c r="I419" s="78"/>
    </row>
    <row r="420" spans="1:9" ht="28.5" customHeight="1">
      <c r="A420" s="200"/>
      <c r="B420" s="205"/>
      <c r="C420" s="202"/>
      <c r="D420" s="202"/>
      <c r="E420" s="5">
        <v>2012</v>
      </c>
      <c r="F420" s="8" t="s">
        <v>50</v>
      </c>
      <c r="G420" s="8">
        <v>55.7</v>
      </c>
      <c r="H420" s="8" t="s">
        <v>50</v>
      </c>
      <c r="I420" s="78"/>
    </row>
    <row r="421" spans="1:9" ht="28.5" customHeight="1">
      <c r="A421" s="200"/>
      <c r="B421" s="205"/>
      <c r="C421" s="202"/>
      <c r="D421" s="202"/>
      <c r="E421" s="5">
        <v>2013</v>
      </c>
      <c r="F421" s="8" t="s">
        <v>50</v>
      </c>
      <c r="G421" s="5">
        <v>61.1</v>
      </c>
      <c r="H421" s="5" t="s">
        <v>50</v>
      </c>
      <c r="I421" s="80"/>
    </row>
    <row r="422" spans="1:9" ht="33.75" customHeight="1">
      <c r="A422" s="200"/>
      <c r="B422" s="205"/>
      <c r="C422" s="202"/>
      <c r="D422" s="202"/>
      <c r="E422" s="8">
        <v>2014</v>
      </c>
      <c r="F422" s="8">
        <v>65</v>
      </c>
      <c r="G422" s="8">
        <v>65</v>
      </c>
      <c r="H422" s="8"/>
      <c r="I422" s="78"/>
    </row>
    <row r="423" spans="1:9" ht="27" customHeight="1">
      <c r="A423" s="200"/>
      <c r="B423" s="205"/>
      <c r="C423" s="202"/>
      <c r="D423" s="202"/>
      <c r="E423" s="121">
        <v>2015</v>
      </c>
      <c r="F423" s="121">
        <v>68</v>
      </c>
      <c r="G423" s="121">
        <v>66</v>
      </c>
      <c r="H423" s="121"/>
      <c r="I423" s="123">
        <v>2015</v>
      </c>
    </row>
    <row r="424" spans="1:9" ht="26.25" customHeight="1">
      <c r="A424" s="200"/>
      <c r="B424" s="205"/>
      <c r="C424" s="202"/>
      <c r="D424" s="202"/>
      <c r="E424" s="5">
        <v>2016</v>
      </c>
      <c r="F424" s="5">
        <v>68.5</v>
      </c>
      <c r="G424" s="5">
        <v>66.3</v>
      </c>
      <c r="H424" s="5"/>
      <c r="I424" s="80"/>
    </row>
    <row r="425" spans="1:9" ht="27" customHeight="1">
      <c r="A425" s="200"/>
      <c r="B425" s="205"/>
      <c r="C425" s="202"/>
      <c r="D425" s="202"/>
      <c r="E425" s="5">
        <v>2017</v>
      </c>
      <c r="F425" s="5">
        <f>F424+1.5</f>
        <v>70</v>
      </c>
      <c r="G425" s="5"/>
      <c r="H425" s="5"/>
      <c r="I425" s="80"/>
    </row>
    <row r="426" spans="1:9" ht="25.5" customHeight="1">
      <c r="A426" s="200"/>
      <c r="B426" s="205"/>
      <c r="C426" s="202"/>
      <c r="D426" s="202"/>
      <c r="E426" s="5">
        <v>2018</v>
      </c>
      <c r="F426" s="5">
        <f>F425+1.5</f>
        <v>71.5</v>
      </c>
      <c r="G426" s="5"/>
      <c r="H426" s="5"/>
      <c r="I426" s="80"/>
    </row>
    <row r="427" spans="1:9" ht="27.75" customHeight="1">
      <c r="A427" s="200"/>
      <c r="B427" s="205"/>
      <c r="C427" s="202"/>
      <c r="D427" s="202"/>
      <c r="E427" s="5">
        <v>2019</v>
      </c>
      <c r="F427" s="5">
        <f>F426+1.2</f>
        <v>72.7</v>
      </c>
      <c r="G427" s="5"/>
      <c r="H427" s="5"/>
      <c r="I427" s="80"/>
    </row>
    <row r="428" spans="1:9" ht="27" customHeight="1">
      <c r="A428" s="200"/>
      <c r="B428" s="201"/>
      <c r="C428" s="202"/>
      <c r="D428" s="202"/>
      <c r="E428" s="20">
        <v>2020</v>
      </c>
      <c r="F428" s="20" t="s">
        <v>201</v>
      </c>
      <c r="G428" s="20"/>
      <c r="H428" s="20"/>
      <c r="I428" s="82"/>
    </row>
    <row r="429" spans="1:9" ht="20.25" customHeight="1">
      <c r="A429" s="198" t="s">
        <v>202</v>
      </c>
      <c r="B429" s="198"/>
      <c r="C429" s="198"/>
      <c r="D429" s="198"/>
      <c r="E429" s="198"/>
      <c r="F429" s="198"/>
      <c r="G429" s="198"/>
      <c r="H429" s="198"/>
      <c r="I429" s="198"/>
    </row>
    <row r="430" spans="1:9" ht="22.5" customHeight="1">
      <c r="A430" s="208" t="s">
        <v>203</v>
      </c>
      <c r="B430" s="208"/>
      <c r="C430" s="208"/>
      <c r="D430" s="208"/>
      <c r="E430" s="208"/>
      <c r="F430" s="208"/>
      <c r="G430" s="208"/>
      <c r="H430" s="208"/>
      <c r="I430" s="208"/>
    </row>
    <row r="431" spans="1:9" ht="36" customHeight="1">
      <c r="A431" s="222" t="s">
        <v>204</v>
      </c>
      <c r="B431" s="222"/>
      <c r="C431" s="222"/>
      <c r="D431" s="222"/>
      <c r="E431" s="222"/>
      <c r="F431" s="222"/>
      <c r="G431" s="222"/>
      <c r="H431" s="222"/>
      <c r="I431" s="222"/>
    </row>
    <row r="432" spans="1:9" ht="27" customHeight="1">
      <c r="A432" s="204">
        <v>30</v>
      </c>
      <c r="B432" s="205" t="s">
        <v>205</v>
      </c>
      <c r="C432" s="206" t="s">
        <v>173</v>
      </c>
      <c r="D432" s="206" t="s">
        <v>206</v>
      </c>
      <c r="E432" s="5">
        <v>2011</v>
      </c>
      <c r="F432" s="57"/>
      <c r="G432" s="31"/>
      <c r="H432" s="8"/>
      <c r="I432" s="203" t="s">
        <v>77</v>
      </c>
    </row>
    <row r="433" spans="1:9" ht="29.25" customHeight="1">
      <c r="A433" s="204"/>
      <c r="B433" s="205"/>
      <c r="C433" s="206"/>
      <c r="D433" s="206"/>
      <c r="E433" s="5">
        <v>2012</v>
      </c>
      <c r="F433" s="57"/>
      <c r="G433" s="31"/>
      <c r="H433" s="8"/>
      <c r="I433" s="203"/>
    </row>
    <row r="434" spans="1:9" ht="30.75" customHeight="1">
      <c r="A434" s="204"/>
      <c r="B434" s="205"/>
      <c r="C434" s="206"/>
      <c r="D434" s="206"/>
      <c r="E434" s="5">
        <v>2013</v>
      </c>
      <c r="F434" s="57"/>
      <c r="G434" s="31"/>
      <c r="H434" s="8"/>
      <c r="I434" s="203"/>
    </row>
    <row r="435" spans="1:9" ht="27.75" customHeight="1">
      <c r="A435" s="204"/>
      <c r="B435" s="205"/>
      <c r="C435" s="206"/>
      <c r="D435" s="206"/>
      <c r="E435" s="5">
        <v>2014</v>
      </c>
      <c r="F435" s="57"/>
      <c r="G435" s="5"/>
      <c r="H435" s="5"/>
      <c r="I435" s="203"/>
    </row>
    <row r="436" spans="1:9" ht="29.25" customHeight="1">
      <c r="A436" s="204"/>
      <c r="B436" s="205"/>
      <c r="C436" s="206"/>
      <c r="D436" s="206"/>
      <c r="E436" s="5">
        <v>2015</v>
      </c>
      <c r="F436" s="57"/>
      <c r="G436" s="5"/>
      <c r="H436" s="5"/>
      <c r="I436" s="203"/>
    </row>
    <row r="437" spans="1:9" ht="27" customHeight="1">
      <c r="A437" s="204"/>
      <c r="B437" s="205"/>
      <c r="C437" s="206"/>
      <c r="D437" s="206"/>
      <c r="E437" s="5">
        <v>2016</v>
      </c>
      <c r="F437" s="57"/>
      <c r="G437" s="5"/>
      <c r="H437" s="5"/>
      <c r="I437" s="203"/>
    </row>
    <row r="438" spans="1:9" ht="27.75" customHeight="1">
      <c r="A438" s="204"/>
      <c r="B438" s="205"/>
      <c r="C438" s="206"/>
      <c r="D438" s="206"/>
      <c r="E438" s="5">
        <v>2017</v>
      </c>
      <c r="F438" s="5">
        <v>30</v>
      </c>
      <c r="G438" s="5"/>
      <c r="H438" s="5"/>
      <c r="I438" s="80"/>
    </row>
    <row r="439" spans="1:9" ht="27.75" customHeight="1">
      <c r="A439" s="204"/>
      <c r="B439" s="205"/>
      <c r="C439" s="206"/>
      <c r="D439" s="206"/>
      <c r="E439" s="5">
        <v>2018</v>
      </c>
      <c r="F439" s="57"/>
      <c r="G439" s="5"/>
      <c r="H439" s="5"/>
      <c r="I439" s="80" t="s">
        <v>77</v>
      </c>
    </row>
    <row r="440" spans="1:9" ht="38.25" customHeight="1">
      <c r="A440" s="223" t="s">
        <v>207</v>
      </c>
      <c r="B440" s="223"/>
      <c r="C440" s="223"/>
      <c r="D440" s="223"/>
      <c r="E440" s="223"/>
      <c r="F440" s="223"/>
      <c r="G440" s="223"/>
      <c r="H440" s="223"/>
      <c r="I440" s="223"/>
    </row>
    <row r="441" spans="1:9" ht="32.25" customHeight="1">
      <c r="A441" s="200">
        <v>31</v>
      </c>
      <c r="B441" s="195" t="s">
        <v>208</v>
      </c>
      <c r="C441" s="202" t="s">
        <v>173</v>
      </c>
      <c r="D441" s="202" t="s">
        <v>209</v>
      </c>
      <c r="E441" s="5">
        <v>2011</v>
      </c>
      <c r="F441" s="57"/>
      <c r="G441" s="31"/>
      <c r="H441" s="8"/>
      <c r="I441" s="203"/>
    </row>
    <row r="442" spans="1:9" ht="30.75" customHeight="1">
      <c r="A442" s="200"/>
      <c r="B442" s="205"/>
      <c r="C442" s="202"/>
      <c r="D442" s="202"/>
      <c r="E442" s="5">
        <v>2012</v>
      </c>
      <c r="F442" s="57"/>
      <c r="G442" s="31"/>
      <c r="H442" s="8"/>
      <c r="I442" s="203"/>
    </row>
    <row r="443" spans="1:9" ht="31.5" customHeight="1">
      <c r="A443" s="200"/>
      <c r="B443" s="205"/>
      <c r="C443" s="202"/>
      <c r="D443" s="202"/>
      <c r="E443" s="5">
        <v>2013</v>
      </c>
      <c r="F443" s="57"/>
      <c r="G443" s="31"/>
      <c r="H443" s="8"/>
      <c r="I443" s="203"/>
    </row>
    <row r="444" spans="1:9" ht="28.5" customHeight="1">
      <c r="A444" s="200"/>
      <c r="B444" s="205"/>
      <c r="C444" s="202"/>
      <c r="D444" s="202"/>
      <c r="E444" s="5">
        <v>2014</v>
      </c>
      <c r="F444" s="57">
        <v>4</v>
      </c>
      <c r="G444" s="5">
        <v>10</v>
      </c>
      <c r="H444" s="5"/>
      <c r="I444" s="203"/>
    </row>
    <row r="445" spans="1:9" ht="27.75" customHeight="1">
      <c r="A445" s="200"/>
      <c r="B445" s="205"/>
      <c r="C445" s="202"/>
      <c r="D445" s="202"/>
      <c r="E445" s="5">
        <v>2015</v>
      </c>
      <c r="F445" s="57">
        <v>4</v>
      </c>
      <c r="G445" s="5">
        <v>1.5</v>
      </c>
      <c r="H445" s="5"/>
      <c r="I445" s="203"/>
    </row>
    <row r="446" spans="1:9" ht="30" customHeight="1">
      <c r="A446" s="200"/>
      <c r="B446" s="205"/>
      <c r="C446" s="202"/>
      <c r="D446" s="202"/>
      <c r="E446" s="5">
        <v>2016</v>
      </c>
      <c r="F446" s="57">
        <v>7.8</v>
      </c>
      <c r="G446" s="5">
        <v>3.2</v>
      </c>
      <c r="H446" s="5"/>
      <c r="I446" s="203"/>
    </row>
    <row r="447" spans="1:9" ht="27.75" customHeight="1">
      <c r="A447" s="200"/>
      <c r="B447" s="205"/>
      <c r="C447" s="202"/>
      <c r="D447" s="202"/>
      <c r="E447" s="5">
        <v>2017</v>
      </c>
      <c r="F447" s="57"/>
      <c r="G447" s="5"/>
      <c r="H447" s="5"/>
      <c r="I447" s="203"/>
    </row>
    <row r="448" spans="1:9" ht="30.75" customHeight="1">
      <c r="A448" s="200"/>
      <c r="B448" s="205"/>
      <c r="C448" s="202"/>
      <c r="D448" s="202"/>
      <c r="E448" s="5">
        <v>2018</v>
      </c>
      <c r="F448" s="57"/>
      <c r="G448" s="5"/>
      <c r="H448" s="5"/>
      <c r="I448" s="203"/>
    </row>
    <row r="449" spans="1:9" ht="31.5" customHeight="1">
      <c r="A449" s="200"/>
      <c r="B449" s="205"/>
      <c r="C449" s="202"/>
      <c r="D449" s="202"/>
      <c r="E449" s="5">
        <v>2019</v>
      </c>
      <c r="F449" s="57"/>
      <c r="G449" s="5"/>
      <c r="H449" s="5"/>
      <c r="I449" s="203"/>
    </row>
    <row r="450" spans="1:9" ht="33.75" customHeight="1">
      <c r="A450" s="200"/>
      <c r="B450" s="201"/>
      <c r="C450" s="202"/>
      <c r="D450" s="202"/>
      <c r="E450" s="20">
        <v>2020</v>
      </c>
      <c r="F450" s="20">
        <v>60</v>
      </c>
      <c r="G450" s="20"/>
      <c r="H450" s="20"/>
      <c r="I450" s="82"/>
    </row>
    <row r="451" spans="1:9" ht="20.25" customHeight="1">
      <c r="A451" s="207" t="s">
        <v>210</v>
      </c>
      <c r="B451" s="207"/>
      <c r="C451" s="207"/>
      <c r="D451" s="207"/>
      <c r="E451" s="207"/>
      <c r="F451" s="207"/>
      <c r="G451" s="207"/>
      <c r="H451" s="207"/>
      <c r="I451" s="207"/>
    </row>
    <row r="452" spans="1:9" ht="20.25" customHeight="1">
      <c r="A452" s="208" t="s">
        <v>211</v>
      </c>
      <c r="B452" s="208"/>
      <c r="C452" s="208"/>
      <c r="D452" s="208"/>
      <c r="E452" s="208"/>
      <c r="F452" s="208"/>
      <c r="G452" s="208"/>
      <c r="H452" s="208"/>
      <c r="I452" s="208"/>
    </row>
    <row r="453" spans="1:9" ht="20.25" customHeight="1">
      <c r="A453" s="222" t="s">
        <v>212</v>
      </c>
      <c r="B453" s="222"/>
      <c r="C453" s="222"/>
      <c r="D453" s="222"/>
      <c r="E453" s="222"/>
      <c r="F453" s="222"/>
      <c r="G453" s="222"/>
      <c r="H453" s="222"/>
      <c r="I453" s="222"/>
    </row>
    <row r="454" spans="1:9" ht="28.5" customHeight="1">
      <c r="A454" s="204">
        <v>32</v>
      </c>
      <c r="B454" s="195" t="s">
        <v>213</v>
      </c>
      <c r="C454" s="206" t="s">
        <v>173</v>
      </c>
      <c r="D454" s="206" t="s">
        <v>214</v>
      </c>
      <c r="E454" s="5">
        <v>2011</v>
      </c>
      <c r="F454" s="57"/>
      <c r="G454" s="67">
        <v>42.9</v>
      </c>
      <c r="H454" s="67" t="s">
        <v>50</v>
      </c>
      <c r="I454" s="196" t="s">
        <v>215</v>
      </c>
    </row>
    <row r="455" spans="1:9" ht="29.25" customHeight="1">
      <c r="A455" s="204"/>
      <c r="B455" s="205"/>
      <c r="C455" s="206"/>
      <c r="D455" s="206"/>
      <c r="E455" s="5">
        <v>2012</v>
      </c>
      <c r="F455" s="57"/>
      <c r="G455" s="67">
        <v>47.1</v>
      </c>
      <c r="H455" s="67" t="s">
        <v>50</v>
      </c>
      <c r="I455" s="196"/>
    </row>
    <row r="456" spans="1:9" ht="372" customHeight="1">
      <c r="A456" s="204"/>
      <c r="B456" s="205"/>
      <c r="C456" s="206"/>
      <c r="D456" s="206"/>
      <c r="E456" s="5">
        <v>2013</v>
      </c>
      <c r="F456" s="57"/>
      <c r="G456" s="31"/>
      <c r="H456" s="8"/>
      <c r="I456" s="75" t="s">
        <v>216</v>
      </c>
    </row>
    <row r="457" spans="1:9" ht="32.25" customHeight="1">
      <c r="A457" s="204"/>
      <c r="B457" s="205"/>
      <c r="C457" s="206"/>
      <c r="D457" s="206"/>
      <c r="E457" s="5">
        <v>2014</v>
      </c>
      <c r="F457" s="57"/>
      <c r="G457" s="5">
        <v>38.6</v>
      </c>
      <c r="H457" s="5"/>
      <c r="I457" s="197"/>
    </row>
    <row r="458" spans="1:9" ht="30.75" customHeight="1">
      <c r="A458" s="204"/>
      <c r="B458" s="205"/>
      <c r="C458" s="206"/>
      <c r="D458" s="206"/>
      <c r="E458" s="5">
        <v>2015</v>
      </c>
      <c r="F458" s="57"/>
      <c r="G458" s="5">
        <v>45.9</v>
      </c>
      <c r="H458" s="5"/>
      <c r="I458" s="197"/>
    </row>
    <row r="459" spans="1:9" ht="30" customHeight="1">
      <c r="A459" s="204"/>
      <c r="B459" s="205"/>
      <c r="C459" s="206"/>
      <c r="D459" s="206"/>
      <c r="E459" s="5">
        <v>2016</v>
      </c>
      <c r="F459" s="57"/>
      <c r="G459" s="5"/>
      <c r="H459" s="5"/>
      <c r="I459" s="197"/>
    </row>
    <row r="460" spans="1:9" ht="30.75" customHeight="1">
      <c r="A460" s="204"/>
      <c r="B460" s="205"/>
      <c r="C460" s="206"/>
      <c r="D460" s="206"/>
      <c r="E460" s="5">
        <v>2017</v>
      </c>
      <c r="F460" s="57"/>
      <c r="G460" s="5"/>
      <c r="H460" s="5"/>
      <c r="I460" s="197"/>
    </row>
    <row r="461" spans="1:9" ht="31.5" customHeight="1">
      <c r="A461" s="204"/>
      <c r="B461" s="205"/>
      <c r="C461" s="206"/>
      <c r="D461" s="206"/>
      <c r="E461" s="5">
        <v>2018</v>
      </c>
      <c r="F461" s="5">
        <v>90</v>
      </c>
      <c r="G461" s="5"/>
      <c r="H461" s="5"/>
      <c r="I461" s="80"/>
    </row>
    <row r="462" spans="1:9" ht="40.5" customHeight="1">
      <c r="A462" s="223" t="s">
        <v>217</v>
      </c>
      <c r="B462" s="223"/>
      <c r="C462" s="223"/>
      <c r="D462" s="223"/>
      <c r="E462" s="223"/>
      <c r="F462" s="223"/>
      <c r="G462" s="223"/>
      <c r="H462" s="223"/>
      <c r="I462" s="223"/>
    </row>
    <row r="463" spans="1:9" ht="30" customHeight="1">
      <c r="A463" s="204">
        <v>33</v>
      </c>
      <c r="B463" s="205" t="s">
        <v>218</v>
      </c>
      <c r="C463" s="206" t="s">
        <v>173</v>
      </c>
      <c r="D463" s="206" t="s">
        <v>214</v>
      </c>
      <c r="E463" s="5">
        <v>2011</v>
      </c>
      <c r="F463" s="57"/>
      <c r="G463" s="31"/>
      <c r="H463" s="8"/>
      <c r="I463" s="203" t="s">
        <v>77</v>
      </c>
    </row>
    <row r="464" spans="1:9" ht="34.5" customHeight="1">
      <c r="A464" s="204"/>
      <c r="B464" s="205"/>
      <c r="C464" s="206"/>
      <c r="D464" s="206"/>
      <c r="E464" s="5">
        <v>2012</v>
      </c>
      <c r="F464" s="57"/>
      <c r="G464" s="31"/>
      <c r="H464" s="8"/>
      <c r="I464" s="203"/>
    </row>
    <row r="465" spans="1:9" ht="34.5" customHeight="1">
      <c r="A465" s="204"/>
      <c r="B465" s="205"/>
      <c r="C465" s="206"/>
      <c r="D465" s="206"/>
      <c r="E465" s="5">
        <v>2013</v>
      </c>
      <c r="F465" s="57"/>
      <c r="G465" s="31"/>
      <c r="H465" s="8"/>
      <c r="I465" s="203"/>
    </row>
    <row r="466" spans="1:9" ht="27.75" customHeight="1">
      <c r="A466" s="204"/>
      <c r="B466" s="205"/>
      <c r="C466" s="206"/>
      <c r="D466" s="206"/>
      <c r="E466" s="5">
        <v>2014</v>
      </c>
      <c r="F466" s="57"/>
      <c r="G466" s="5"/>
      <c r="H466" s="5"/>
      <c r="I466" s="203"/>
    </row>
    <row r="467" spans="1:9" ht="30" customHeight="1">
      <c r="A467" s="204"/>
      <c r="B467" s="205"/>
      <c r="C467" s="206"/>
      <c r="D467" s="206"/>
      <c r="E467" s="10">
        <v>2015</v>
      </c>
      <c r="F467" s="10"/>
      <c r="G467" s="10"/>
      <c r="H467" s="10"/>
      <c r="I467" s="203"/>
    </row>
    <row r="468" spans="1:9" ht="30" customHeight="1">
      <c r="A468" s="204"/>
      <c r="B468" s="205"/>
      <c r="C468" s="206"/>
      <c r="D468" s="206"/>
      <c r="E468" s="5">
        <v>2016</v>
      </c>
      <c r="F468" s="8">
        <v>90</v>
      </c>
      <c r="G468" s="5"/>
      <c r="H468" s="5"/>
      <c r="I468" s="80"/>
    </row>
    <row r="469" spans="1:9" ht="30" customHeight="1">
      <c r="A469" s="204"/>
      <c r="B469" s="205"/>
      <c r="C469" s="206"/>
      <c r="D469" s="206"/>
      <c r="E469" s="5">
        <v>2017</v>
      </c>
      <c r="F469" s="8">
        <v>90</v>
      </c>
      <c r="G469" s="5"/>
      <c r="H469" s="5"/>
      <c r="I469" s="80"/>
    </row>
    <row r="470" spans="1:9" ht="30" customHeight="1">
      <c r="A470" s="204"/>
      <c r="B470" s="205"/>
      <c r="C470" s="206"/>
      <c r="D470" s="206"/>
      <c r="E470" s="5">
        <v>2018</v>
      </c>
      <c r="F470" s="8">
        <v>90</v>
      </c>
      <c r="G470" s="5"/>
      <c r="H470" s="5"/>
      <c r="I470" s="80"/>
    </row>
    <row r="471" spans="1:9" ht="22.5" customHeight="1">
      <c r="A471" s="223" t="s">
        <v>219</v>
      </c>
      <c r="B471" s="223"/>
      <c r="C471" s="223"/>
      <c r="D471" s="223"/>
      <c r="E471" s="223"/>
      <c r="F471" s="223"/>
      <c r="G471" s="223"/>
      <c r="H471" s="223"/>
      <c r="I471" s="223"/>
    </row>
    <row r="472" spans="1:9" ht="31.5" customHeight="1">
      <c r="A472" s="204">
        <v>34</v>
      </c>
      <c r="B472" s="205" t="s">
        <v>220</v>
      </c>
      <c r="C472" s="206" t="s">
        <v>221</v>
      </c>
      <c r="D472" s="206" t="s">
        <v>214</v>
      </c>
      <c r="E472" s="5">
        <v>2011</v>
      </c>
      <c r="F472" s="57"/>
      <c r="G472" s="31"/>
      <c r="H472" s="8"/>
      <c r="I472" s="203"/>
    </row>
    <row r="473" spans="1:9" ht="33" customHeight="1">
      <c r="A473" s="204"/>
      <c r="B473" s="205"/>
      <c r="C473" s="206"/>
      <c r="D473" s="206"/>
      <c r="E473" s="5">
        <v>2012</v>
      </c>
      <c r="F473" s="57"/>
      <c r="G473" s="31"/>
      <c r="H473" s="8"/>
      <c r="I473" s="203"/>
    </row>
    <row r="474" spans="1:9" ht="30" customHeight="1">
      <c r="A474" s="204"/>
      <c r="B474" s="205"/>
      <c r="C474" s="206"/>
      <c r="D474" s="206"/>
      <c r="E474" s="5">
        <v>2013</v>
      </c>
      <c r="F474" s="57"/>
      <c r="G474" s="31"/>
      <c r="H474" s="8"/>
      <c r="I474" s="203"/>
    </row>
    <row r="475" spans="1:9" ht="30" customHeight="1">
      <c r="A475" s="204"/>
      <c r="B475" s="205"/>
      <c r="C475" s="206"/>
      <c r="D475" s="206"/>
      <c r="E475" s="5">
        <v>2014</v>
      </c>
      <c r="F475" s="57"/>
      <c r="G475" s="5"/>
      <c r="H475" s="5"/>
      <c r="I475" s="203"/>
    </row>
    <row r="476" spans="1:9" ht="30.75" customHeight="1">
      <c r="A476" s="204"/>
      <c r="B476" s="205"/>
      <c r="C476" s="206"/>
      <c r="D476" s="206"/>
      <c r="E476" s="10">
        <v>2015</v>
      </c>
      <c r="F476" s="10"/>
      <c r="G476" s="10"/>
      <c r="H476" s="10"/>
      <c r="I476" s="203"/>
    </row>
    <row r="477" spans="1:9" ht="28.5" customHeight="1">
      <c r="A477" s="204"/>
      <c r="B477" s="205"/>
      <c r="C477" s="206"/>
      <c r="D477" s="206"/>
      <c r="E477" s="5">
        <v>2016</v>
      </c>
      <c r="F477" s="57">
        <v>50</v>
      </c>
      <c r="G477" s="5"/>
      <c r="H477" s="5"/>
      <c r="I477" s="203"/>
    </row>
    <row r="478" spans="1:9" ht="25.5" customHeight="1">
      <c r="A478" s="204"/>
      <c r="B478" s="205"/>
      <c r="C478" s="206"/>
      <c r="D478" s="206"/>
      <c r="E478" s="5">
        <v>2017</v>
      </c>
      <c r="F478" s="57">
        <v>60</v>
      </c>
      <c r="G478" s="5"/>
      <c r="H478" s="5"/>
      <c r="I478" s="203"/>
    </row>
    <row r="479" spans="1:9" ht="30" customHeight="1">
      <c r="A479" s="204"/>
      <c r="B479" s="205"/>
      <c r="C479" s="206"/>
      <c r="D479" s="206"/>
      <c r="E479" s="5">
        <v>2018</v>
      </c>
      <c r="F479" s="5">
        <v>70</v>
      </c>
      <c r="G479" s="5"/>
      <c r="H479" s="5"/>
      <c r="I479" s="80"/>
    </row>
    <row r="480" spans="1:9" ht="39.75" customHeight="1">
      <c r="A480" s="223" t="s">
        <v>222</v>
      </c>
      <c r="B480" s="223"/>
      <c r="C480" s="223"/>
      <c r="D480" s="223"/>
      <c r="E480" s="223"/>
      <c r="F480" s="223"/>
      <c r="G480" s="223"/>
      <c r="H480" s="223"/>
      <c r="I480" s="223"/>
    </row>
    <row r="481" spans="1:9" ht="30" customHeight="1">
      <c r="A481" s="204">
        <v>35</v>
      </c>
      <c r="B481" s="205" t="s">
        <v>223</v>
      </c>
      <c r="C481" s="206" t="s">
        <v>224</v>
      </c>
      <c r="D481" s="206" t="s">
        <v>214</v>
      </c>
      <c r="E481" s="5">
        <v>2011</v>
      </c>
      <c r="F481" s="57"/>
      <c r="G481" s="31"/>
      <c r="H481" s="8"/>
      <c r="I481" s="203" t="s">
        <v>77</v>
      </c>
    </row>
    <row r="482" spans="1:9" ht="30" customHeight="1">
      <c r="A482" s="204"/>
      <c r="B482" s="205"/>
      <c r="C482" s="206"/>
      <c r="D482" s="206"/>
      <c r="E482" s="5">
        <v>2012</v>
      </c>
      <c r="F482" s="57"/>
      <c r="G482" s="31"/>
      <c r="H482" s="8"/>
      <c r="I482" s="203"/>
    </row>
    <row r="483" spans="1:9" ht="27.75" customHeight="1">
      <c r="A483" s="204"/>
      <c r="B483" s="205"/>
      <c r="C483" s="206"/>
      <c r="D483" s="206"/>
      <c r="E483" s="5">
        <v>2013</v>
      </c>
      <c r="F483" s="57"/>
      <c r="G483" s="31"/>
      <c r="H483" s="8"/>
      <c r="I483" s="203"/>
    </row>
    <row r="484" spans="1:9" ht="27" customHeight="1">
      <c r="A484" s="204"/>
      <c r="B484" s="205"/>
      <c r="C484" s="206"/>
      <c r="D484" s="206"/>
      <c r="E484" s="5">
        <v>2014</v>
      </c>
      <c r="F484" s="5">
        <v>15</v>
      </c>
      <c r="G484" s="5"/>
      <c r="H484" s="5"/>
      <c r="I484" s="80"/>
    </row>
    <row r="485" spans="1:9" ht="27" customHeight="1">
      <c r="A485" s="204"/>
      <c r="B485" s="205"/>
      <c r="C485" s="206"/>
      <c r="D485" s="206"/>
      <c r="E485" s="10">
        <v>2015</v>
      </c>
      <c r="F485" s="10">
        <v>15</v>
      </c>
      <c r="G485" s="10">
        <v>15</v>
      </c>
      <c r="H485" s="10"/>
      <c r="I485" s="80" t="s">
        <v>225</v>
      </c>
    </row>
    <row r="486" spans="1:9" ht="27" customHeight="1">
      <c r="A486" s="204"/>
      <c r="B486" s="205"/>
      <c r="C486" s="206"/>
      <c r="D486" s="206"/>
      <c r="E486" s="5">
        <v>2016</v>
      </c>
      <c r="F486" s="8">
        <v>15</v>
      </c>
      <c r="G486" s="5"/>
      <c r="H486" s="5"/>
      <c r="I486" s="80"/>
    </row>
    <row r="487" spans="1:9" ht="27" customHeight="1">
      <c r="A487" s="204"/>
      <c r="B487" s="205"/>
      <c r="C487" s="206"/>
      <c r="D487" s="206"/>
      <c r="E487" s="5">
        <v>2017</v>
      </c>
      <c r="F487" s="8">
        <v>15</v>
      </c>
      <c r="G487" s="5"/>
      <c r="H487" s="5"/>
      <c r="I487" s="80"/>
    </row>
    <row r="488" spans="1:9" ht="27" customHeight="1">
      <c r="A488" s="204"/>
      <c r="B488" s="205"/>
      <c r="C488" s="206"/>
      <c r="D488" s="206"/>
      <c r="E488" s="5">
        <v>2018</v>
      </c>
      <c r="F488" s="8">
        <v>15</v>
      </c>
      <c r="G488" s="5"/>
      <c r="H488" s="5"/>
      <c r="I488" s="80"/>
    </row>
    <row r="489" spans="1:9" ht="40.5" customHeight="1">
      <c r="A489" s="223" t="s">
        <v>226</v>
      </c>
      <c r="B489" s="223"/>
      <c r="C489" s="223"/>
      <c r="D489" s="223"/>
      <c r="E489" s="223"/>
      <c r="F489" s="223"/>
      <c r="G489" s="223"/>
      <c r="H489" s="223"/>
      <c r="I489" s="223"/>
    </row>
    <row r="490" spans="1:9" ht="26.25" customHeight="1">
      <c r="A490" s="200">
        <v>36</v>
      </c>
      <c r="B490" s="201" t="s">
        <v>227</v>
      </c>
      <c r="C490" s="202" t="s">
        <v>16</v>
      </c>
      <c r="D490" s="202" t="s">
        <v>228</v>
      </c>
      <c r="E490" s="5">
        <v>2011</v>
      </c>
      <c r="F490" s="57"/>
      <c r="G490" s="31"/>
      <c r="H490" s="8"/>
      <c r="I490" s="203" t="s">
        <v>77</v>
      </c>
    </row>
    <row r="491" spans="1:9" ht="27.75" customHeight="1">
      <c r="A491" s="200"/>
      <c r="B491" s="201"/>
      <c r="C491" s="202"/>
      <c r="D491" s="202"/>
      <c r="E491" s="5">
        <v>2012</v>
      </c>
      <c r="F491" s="57"/>
      <c r="G491" s="31"/>
      <c r="H491" s="8"/>
      <c r="I491" s="203"/>
    </row>
    <row r="492" spans="1:9" ht="27" customHeight="1">
      <c r="A492" s="200"/>
      <c r="B492" s="201"/>
      <c r="C492" s="202"/>
      <c r="D492" s="202"/>
      <c r="E492" s="5">
        <v>2013</v>
      </c>
      <c r="F492" s="57"/>
      <c r="G492" s="31"/>
      <c r="H492" s="8"/>
      <c r="I492" s="203"/>
    </row>
    <row r="493" spans="1:9" ht="30" customHeight="1">
      <c r="A493" s="200"/>
      <c r="B493" s="201"/>
      <c r="C493" s="202"/>
      <c r="D493" s="202"/>
      <c r="E493" s="5">
        <v>2014</v>
      </c>
      <c r="F493" s="5">
        <v>2</v>
      </c>
      <c r="G493" s="5"/>
      <c r="H493" s="5"/>
      <c r="I493" s="80"/>
    </row>
    <row r="494" spans="1:9" ht="30" customHeight="1">
      <c r="A494" s="200"/>
      <c r="B494" s="201"/>
      <c r="C494" s="202"/>
      <c r="D494" s="202"/>
      <c r="E494" s="10">
        <v>2015</v>
      </c>
      <c r="F494" s="10">
        <v>2</v>
      </c>
      <c r="G494" s="10"/>
      <c r="H494" s="10"/>
      <c r="I494" s="80"/>
    </row>
    <row r="495" spans="1:9" ht="30" customHeight="1">
      <c r="A495" s="200"/>
      <c r="B495" s="201"/>
      <c r="C495" s="202"/>
      <c r="D495" s="202"/>
      <c r="E495" s="5">
        <v>2016</v>
      </c>
      <c r="F495" s="8">
        <v>2</v>
      </c>
      <c r="G495" s="5"/>
      <c r="H495" s="5"/>
      <c r="I495" s="80"/>
    </row>
    <row r="496" spans="1:9" ht="30" customHeight="1">
      <c r="A496" s="200"/>
      <c r="B496" s="201"/>
      <c r="C496" s="202"/>
      <c r="D496" s="202"/>
      <c r="E496" s="5">
        <v>2017</v>
      </c>
      <c r="F496" s="8">
        <v>2</v>
      </c>
      <c r="G496" s="5"/>
      <c r="H496" s="5"/>
      <c r="I496" s="80"/>
    </row>
    <row r="497" spans="1:9" ht="30" customHeight="1">
      <c r="A497" s="200"/>
      <c r="B497" s="201"/>
      <c r="C497" s="202"/>
      <c r="D497" s="202"/>
      <c r="E497" s="20">
        <v>2018</v>
      </c>
      <c r="F497" s="59">
        <v>2</v>
      </c>
      <c r="G497" s="20"/>
      <c r="H497" s="20"/>
      <c r="I497" s="82"/>
    </row>
    <row r="498" spans="1:9" ht="39.75" customHeight="1">
      <c r="A498" s="221" t="s">
        <v>229</v>
      </c>
      <c r="B498" s="221"/>
      <c r="C498" s="221"/>
      <c r="D498" s="221"/>
      <c r="E498" s="221"/>
      <c r="F498" s="221"/>
      <c r="G498" s="221"/>
      <c r="H498" s="221"/>
      <c r="I498" s="221"/>
    </row>
    <row r="499" spans="1:9" ht="75.75" customHeight="1">
      <c r="A499" s="222" t="s">
        <v>230</v>
      </c>
      <c r="B499" s="222"/>
      <c r="C499" s="222"/>
      <c r="D499" s="222"/>
      <c r="E499" s="222"/>
      <c r="F499" s="222"/>
      <c r="G499" s="222"/>
      <c r="H499" s="222"/>
      <c r="I499" s="222"/>
    </row>
    <row r="500" spans="1:9" ht="190.5" customHeight="1">
      <c r="A500" s="61">
        <v>37</v>
      </c>
      <c r="B500" s="62" t="s">
        <v>231</v>
      </c>
      <c r="C500" s="68"/>
      <c r="D500" s="18" t="s">
        <v>232</v>
      </c>
      <c r="E500" s="18" t="s">
        <v>233</v>
      </c>
      <c r="F500" s="18"/>
      <c r="G500" s="18"/>
      <c r="H500" s="18"/>
      <c r="I500" s="110"/>
    </row>
    <row r="503" spans="2:5" ht="16.5" customHeight="1">
      <c r="B503" s="71"/>
      <c r="C503" s="69"/>
      <c r="D503" s="69"/>
      <c r="E503" s="2" t="s">
        <v>234</v>
      </c>
    </row>
    <row r="504" spans="2:5" ht="16.5" customHeight="1">
      <c r="B504" s="72"/>
      <c r="C504" s="70"/>
      <c r="D504" s="70"/>
      <c r="E504" s="2" t="s">
        <v>235</v>
      </c>
    </row>
  </sheetData>
  <sheetProtection selectLockedCells="1" selectUnlockedCells="1"/>
  <mergeCells count="363">
    <mergeCell ref="F259:G259"/>
    <mergeCell ref="F162:G162"/>
    <mergeCell ref="F187:G187"/>
    <mergeCell ref="F211:G211"/>
    <mergeCell ref="F235:G235"/>
    <mergeCell ref="A165:I165"/>
    <mergeCell ref="A166:I166"/>
    <mergeCell ref="A167:A174"/>
    <mergeCell ref="B167:B174"/>
    <mergeCell ref="C167:C174"/>
    <mergeCell ref="A1:I1"/>
    <mergeCell ref="A2:A3"/>
    <mergeCell ref="B2:B3"/>
    <mergeCell ref="C2:C3"/>
    <mergeCell ref="D2:D3"/>
    <mergeCell ref="E2:E3"/>
    <mergeCell ref="F2:G2"/>
    <mergeCell ref="H2:H3"/>
    <mergeCell ref="I2:I3"/>
    <mergeCell ref="A4:I4"/>
    <mergeCell ref="A5:I5"/>
    <mergeCell ref="A6:I6"/>
    <mergeCell ref="A7:A17"/>
    <mergeCell ref="B7:B17"/>
    <mergeCell ref="C7:C17"/>
    <mergeCell ref="D7:D17"/>
    <mergeCell ref="I7:I9"/>
    <mergeCell ref="A18:I18"/>
    <mergeCell ref="A19:A26"/>
    <mergeCell ref="B19:B26"/>
    <mergeCell ref="C19:C26"/>
    <mergeCell ref="D19:D26"/>
    <mergeCell ref="I19:I21"/>
    <mergeCell ref="A27:I27"/>
    <mergeCell ref="A28:A37"/>
    <mergeCell ref="B28:B37"/>
    <mergeCell ref="C28:C37"/>
    <mergeCell ref="D28:D37"/>
    <mergeCell ref="I28:I30"/>
    <mergeCell ref="A38:I38"/>
    <mergeCell ref="A39:A48"/>
    <mergeCell ref="B39:B48"/>
    <mergeCell ref="C39:C48"/>
    <mergeCell ref="D39:D48"/>
    <mergeCell ref="I39:I41"/>
    <mergeCell ref="A49:I49"/>
    <mergeCell ref="A50:I50"/>
    <mergeCell ref="A51:I51"/>
    <mergeCell ref="A52:A59"/>
    <mergeCell ref="B52:B59"/>
    <mergeCell ref="C52:C59"/>
    <mergeCell ref="D52:D59"/>
    <mergeCell ref="I52:I54"/>
    <mergeCell ref="A60:I60"/>
    <mergeCell ref="A61:A68"/>
    <mergeCell ref="B61:B68"/>
    <mergeCell ref="C61:C68"/>
    <mergeCell ref="D61:D68"/>
    <mergeCell ref="A69:I69"/>
    <mergeCell ref="A70:A77"/>
    <mergeCell ref="B70:B77"/>
    <mergeCell ref="C70:C77"/>
    <mergeCell ref="D70:D77"/>
    <mergeCell ref="A78:I78"/>
    <mergeCell ref="A79:A92"/>
    <mergeCell ref="B79:B92"/>
    <mergeCell ref="C79:C92"/>
    <mergeCell ref="D79:D92"/>
    <mergeCell ref="E79:E80"/>
    <mergeCell ref="F80:G80"/>
    <mergeCell ref="E81:E82"/>
    <mergeCell ref="F82:G82"/>
    <mergeCell ref="E83:E84"/>
    <mergeCell ref="F84:G84"/>
    <mergeCell ref="E85:E86"/>
    <mergeCell ref="F86:G86"/>
    <mergeCell ref="E87:E88"/>
    <mergeCell ref="F88:G88"/>
    <mergeCell ref="E107:E108"/>
    <mergeCell ref="A93:I93"/>
    <mergeCell ref="A94:A101"/>
    <mergeCell ref="B94:B101"/>
    <mergeCell ref="C94:C101"/>
    <mergeCell ref="D94:D101"/>
    <mergeCell ref="E103:E104"/>
    <mergeCell ref="F104:G104"/>
    <mergeCell ref="E105:E106"/>
    <mergeCell ref="F106:G106"/>
    <mergeCell ref="A103:A116"/>
    <mergeCell ref="B103:B116"/>
    <mergeCell ref="C103:C116"/>
    <mergeCell ref="D103:D116"/>
    <mergeCell ref="A117:I117"/>
    <mergeCell ref="A118:A125"/>
    <mergeCell ref="B118:B125"/>
    <mergeCell ref="C118:C125"/>
    <mergeCell ref="D118:D125"/>
    <mergeCell ref="I118:I119"/>
    <mergeCell ref="A126:I126"/>
    <mergeCell ref="A127:A140"/>
    <mergeCell ref="B127:B140"/>
    <mergeCell ref="C127:C140"/>
    <mergeCell ref="D127:D140"/>
    <mergeCell ref="E127:E128"/>
    <mergeCell ref="F128:G128"/>
    <mergeCell ref="E129:E130"/>
    <mergeCell ref="F130:G130"/>
    <mergeCell ref="E131:E132"/>
    <mergeCell ref="I131:I132"/>
    <mergeCell ref="F132:G132"/>
    <mergeCell ref="E133:E134"/>
    <mergeCell ref="F134:G134"/>
    <mergeCell ref="E135:E136"/>
    <mergeCell ref="F136:G136"/>
    <mergeCell ref="A141:I141"/>
    <mergeCell ref="A142:A149"/>
    <mergeCell ref="B142:B149"/>
    <mergeCell ref="C142:C149"/>
    <mergeCell ref="D142:D149"/>
    <mergeCell ref="F138:G138"/>
    <mergeCell ref="I137:I138"/>
    <mergeCell ref="A150:I150"/>
    <mergeCell ref="A151:A164"/>
    <mergeCell ref="B151:B164"/>
    <mergeCell ref="C151:C164"/>
    <mergeCell ref="D151:D164"/>
    <mergeCell ref="E151:E152"/>
    <mergeCell ref="F152:G152"/>
    <mergeCell ref="E153:E154"/>
    <mergeCell ref="F154:G154"/>
    <mergeCell ref="E155:E156"/>
    <mergeCell ref="F156:G156"/>
    <mergeCell ref="E157:E158"/>
    <mergeCell ref="F158:G158"/>
    <mergeCell ref="E159:E160"/>
    <mergeCell ref="F160:G160"/>
    <mergeCell ref="D167:D174"/>
    <mergeCell ref="A175:I175"/>
    <mergeCell ref="A176:A189"/>
    <mergeCell ref="B176:B189"/>
    <mergeCell ref="C176:C189"/>
    <mergeCell ref="D176:D189"/>
    <mergeCell ref="E176:E177"/>
    <mergeCell ref="F177:G177"/>
    <mergeCell ref="E178:E179"/>
    <mergeCell ref="F179:G179"/>
    <mergeCell ref="E180:E181"/>
    <mergeCell ref="F181:G181"/>
    <mergeCell ref="F183:G183"/>
    <mergeCell ref="F185:G185"/>
    <mergeCell ref="A190:I190"/>
    <mergeCell ref="A191:A198"/>
    <mergeCell ref="B191:B198"/>
    <mergeCell ref="C191:C198"/>
    <mergeCell ref="D191:D198"/>
    <mergeCell ref="A199:I199"/>
    <mergeCell ref="A200:A213"/>
    <mergeCell ref="B200:B213"/>
    <mergeCell ref="C200:C213"/>
    <mergeCell ref="D200:D213"/>
    <mergeCell ref="E200:E201"/>
    <mergeCell ref="F201:G201"/>
    <mergeCell ref="E202:E203"/>
    <mergeCell ref="F203:G203"/>
    <mergeCell ref="E204:E205"/>
    <mergeCell ref="F205:G205"/>
    <mergeCell ref="E206:E207"/>
    <mergeCell ref="F207:G207"/>
    <mergeCell ref="F209:G209"/>
    <mergeCell ref="A214:I214"/>
    <mergeCell ref="A215:A222"/>
    <mergeCell ref="B215:B222"/>
    <mergeCell ref="C215:C222"/>
    <mergeCell ref="D215:D222"/>
    <mergeCell ref="A223:I223"/>
    <mergeCell ref="A224:A237"/>
    <mergeCell ref="B224:B237"/>
    <mergeCell ref="C224:C237"/>
    <mergeCell ref="D224:D237"/>
    <mergeCell ref="E224:E225"/>
    <mergeCell ref="F225:G225"/>
    <mergeCell ref="E226:E227"/>
    <mergeCell ref="F227:G227"/>
    <mergeCell ref="E228:E229"/>
    <mergeCell ref="F229:G229"/>
    <mergeCell ref="E230:E231"/>
    <mergeCell ref="I230:I231"/>
    <mergeCell ref="F231:G231"/>
    <mergeCell ref="F233:G233"/>
    <mergeCell ref="A238:I238"/>
    <mergeCell ref="A239:A246"/>
    <mergeCell ref="B239:B246"/>
    <mergeCell ref="C239:C246"/>
    <mergeCell ref="D239:D246"/>
    <mergeCell ref="A247:I247"/>
    <mergeCell ref="A248:A260"/>
    <mergeCell ref="B248:B260"/>
    <mergeCell ref="C248:C260"/>
    <mergeCell ref="D248:D260"/>
    <mergeCell ref="E248:E249"/>
    <mergeCell ref="F249:G249"/>
    <mergeCell ref="E250:E251"/>
    <mergeCell ref="F251:G251"/>
    <mergeCell ref="E252:E253"/>
    <mergeCell ref="F253:G253"/>
    <mergeCell ref="E254:E255"/>
    <mergeCell ref="F255:G255"/>
    <mergeCell ref="I256:I257"/>
    <mergeCell ref="F257:G257"/>
    <mergeCell ref="A261:I261"/>
    <mergeCell ref="A262:A269"/>
    <mergeCell ref="B262:B269"/>
    <mergeCell ref="C262:C269"/>
    <mergeCell ref="D262:D269"/>
    <mergeCell ref="I267:I269"/>
    <mergeCell ref="A270:I270"/>
    <mergeCell ref="A271:I271"/>
    <mergeCell ref="A272:I272"/>
    <mergeCell ref="A273:A279"/>
    <mergeCell ref="B273:B279"/>
    <mergeCell ref="C273:C279"/>
    <mergeCell ref="D273:D279"/>
    <mergeCell ref="A280:I280"/>
    <mergeCell ref="A281:A288"/>
    <mergeCell ref="B281:B288"/>
    <mergeCell ref="C281:C288"/>
    <mergeCell ref="D281:D288"/>
    <mergeCell ref="A289:I289"/>
    <mergeCell ref="A290:I290"/>
    <mergeCell ref="A291:I291"/>
    <mergeCell ref="A292:A300"/>
    <mergeCell ref="B292:B300"/>
    <mergeCell ref="C292:C300"/>
    <mergeCell ref="D292:D300"/>
    <mergeCell ref="A301:I301"/>
    <mergeCell ref="A302:A310"/>
    <mergeCell ref="B302:B310"/>
    <mergeCell ref="C302:C310"/>
    <mergeCell ref="D302:D310"/>
    <mergeCell ref="A311:I311"/>
    <mergeCell ref="A312:A320"/>
    <mergeCell ref="B312:B320"/>
    <mergeCell ref="C312:C320"/>
    <mergeCell ref="D312:D320"/>
    <mergeCell ref="A321:I321"/>
    <mergeCell ref="A322:A330"/>
    <mergeCell ref="B322:B330"/>
    <mergeCell ref="C322:C330"/>
    <mergeCell ref="D322:D330"/>
    <mergeCell ref="A331:I331"/>
    <mergeCell ref="A332:A340"/>
    <mergeCell ref="B332:B340"/>
    <mergeCell ref="C332:C340"/>
    <mergeCell ref="D332:D340"/>
    <mergeCell ref="A341:I341"/>
    <mergeCell ref="A342:A349"/>
    <mergeCell ref="B342:B349"/>
    <mergeCell ref="C342:C349"/>
    <mergeCell ref="D342:D349"/>
    <mergeCell ref="A350:I350"/>
    <mergeCell ref="A351:A358"/>
    <mergeCell ref="B351:B358"/>
    <mergeCell ref="C351:C358"/>
    <mergeCell ref="D351:D358"/>
    <mergeCell ref="A359:I359"/>
    <mergeCell ref="A360:A367"/>
    <mergeCell ref="B360:B367"/>
    <mergeCell ref="C360:C367"/>
    <mergeCell ref="D360:D367"/>
    <mergeCell ref="A368:I368"/>
    <mergeCell ref="A369:A376"/>
    <mergeCell ref="B369:B376"/>
    <mergeCell ref="C369:C376"/>
    <mergeCell ref="D369:D376"/>
    <mergeCell ref="A377:I377"/>
    <mergeCell ref="A378:I378"/>
    <mergeCell ref="A379:I379"/>
    <mergeCell ref="A380:A387"/>
    <mergeCell ref="B380:B387"/>
    <mergeCell ref="C380:C387"/>
    <mergeCell ref="D380:D387"/>
    <mergeCell ref="A388:I388"/>
    <mergeCell ref="A389:A397"/>
    <mergeCell ref="B389:B397"/>
    <mergeCell ref="C389:C397"/>
    <mergeCell ref="D389:D397"/>
    <mergeCell ref="I389:I391"/>
    <mergeCell ref="A398:I398"/>
    <mergeCell ref="A399:I399"/>
    <mergeCell ref="A400:I400"/>
    <mergeCell ref="A401:A408"/>
    <mergeCell ref="B401:B408"/>
    <mergeCell ref="C401:C408"/>
    <mergeCell ref="D401:D408"/>
    <mergeCell ref="A409:I409"/>
    <mergeCell ref="A410:A417"/>
    <mergeCell ref="B410:B417"/>
    <mergeCell ref="C410:C417"/>
    <mergeCell ref="D410:D417"/>
    <mergeCell ref="A418:I418"/>
    <mergeCell ref="A419:A428"/>
    <mergeCell ref="B419:B428"/>
    <mergeCell ref="C419:C428"/>
    <mergeCell ref="D419:D428"/>
    <mergeCell ref="A429:I429"/>
    <mergeCell ref="A430:I430"/>
    <mergeCell ref="A431:I431"/>
    <mergeCell ref="A432:A439"/>
    <mergeCell ref="B432:B439"/>
    <mergeCell ref="C432:C439"/>
    <mergeCell ref="D432:D439"/>
    <mergeCell ref="I432:I437"/>
    <mergeCell ref="A440:I440"/>
    <mergeCell ref="A441:A450"/>
    <mergeCell ref="B441:B450"/>
    <mergeCell ref="C441:C450"/>
    <mergeCell ref="D441:D450"/>
    <mergeCell ref="I441:I449"/>
    <mergeCell ref="A451:I451"/>
    <mergeCell ref="A452:I452"/>
    <mergeCell ref="A453:I453"/>
    <mergeCell ref="A454:A461"/>
    <mergeCell ref="B454:B461"/>
    <mergeCell ref="C454:C461"/>
    <mergeCell ref="D454:D461"/>
    <mergeCell ref="I454:I455"/>
    <mergeCell ref="I457:I460"/>
    <mergeCell ref="A462:I462"/>
    <mergeCell ref="A463:A470"/>
    <mergeCell ref="B463:B470"/>
    <mergeCell ref="C463:C470"/>
    <mergeCell ref="D463:D470"/>
    <mergeCell ref="I463:I467"/>
    <mergeCell ref="A471:I471"/>
    <mergeCell ref="A472:A479"/>
    <mergeCell ref="B472:B479"/>
    <mergeCell ref="C472:C479"/>
    <mergeCell ref="D472:D479"/>
    <mergeCell ref="I472:I478"/>
    <mergeCell ref="A480:I480"/>
    <mergeCell ref="A481:A488"/>
    <mergeCell ref="B481:B488"/>
    <mergeCell ref="C481:C488"/>
    <mergeCell ref="D481:D488"/>
    <mergeCell ref="I481:I483"/>
    <mergeCell ref="A498:I498"/>
    <mergeCell ref="A499:I499"/>
    <mergeCell ref="A489:I489"/>
    <mergeCell ref="A490:A497"/>
    <mergeCell ref="B490:B497"/>
    <mergeCell ref="C490:C497"/>
    <mergeCell ref="D490:D497"/>
    <mergeCell ref="I490:I492"/>
    <mergeCell ref="F90:G90"/>
    <mergeCell ref="E89:E90"/>
    <mergeCell ref="E113:E114"/>
    <mergeCell ref="F114:G114"/>
    <mergeCell ref="F108:G108"/>
    <mergeCell ref="E109:E110"/>
    <mergeCell ref="F110:G110"/>
    <mergeCell ref="E111:E112"/>
    <mergeCell ref="F112:G112"/>
    <mergeCell ref="A102:I102"/>
  </mergeCells>
  <printOptions horizontalCentered="1"/>
  <pageMargins left="0.19652777777777777" right="0.19652777777777777" top="0.39375" bottom="0.39375000000000004" header="0.5118055555555555" footer="0.11805555555555555"/>
  <pageSetup fitToHeight="20" fitToWidth="1" horizontalDpi="300" verticalDpi="3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ustomHeight="1"/>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workbookViewId="0" topLeftCell="A1">
      <selection activeCell="A1" sqref="A1"/>
    </sheetView>
  </sheetViews>
  <sheetFormatPr defaultColWidth="11.57421875" defaultRowHeight="1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2016-08-26T04:05:56Z</dcterms:created>
  <dcterms:modified xsi:type="dcterms:W3CDTF">2016-09-06T06:53:18Z</dcterms:modified>
  <cp:category/>
  <cp:version/>
  <cp:contentType/>
  <cp:contentStatus/>
</cp:coreProperties>
</file>