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activeTab="0"/>
  </bookViews>
  <sheets>
    <sheet name="Таблица1 (2)" sheetId="1" r:id="rId1"/>
  </sheets>
  <definedNames>
    <definedName name="_Date_">#REF!</definedName>
    <definedName name="_Date__2">'Таблица1 (2)'!#REF!</definedName>
    <definedName name="_Otchet_Period_Source__AT_ObjectName">#REF!</definedName>
    <definedName name="_Otchet_Period_Source__AT_ObjectName_2">'Таблица1 (2)'!#REF!</definedName>
    <definedName name="_Period_">#REF!</definedName>
    <definedName name="_Period__2">'Таблица1 (2)'!#REF!</definedName>
    <definedName name="_xlnm.Print_Titles" localSheetId="0">'Таблица1 (2)'!$5:$5</definedName>
    <definedName name="_xlnm.Print_Area" localSheetId="0">'Таблица1 (2)'!$A$1:$D$265</definedName>
  </definedNames>
  <calcPr fullCalcOnLoad="1"/>
</workbook>
</file>

<file path=xl/sharedStrings.xml><?xml version="1.0" encoding="utf-8"?>
<sst xmlns="http://schemas.openxmlformats.org/spreadsheetml/2006/main" count="519" uniqueCount="417">
  <si>
    <t>915 1 13 02000 00 0000 130</t>
  </si>
  <si>
    <t>915 1 13 02994 04 0000 130</t>
  </si>
  <si>
    <t>915 1 13 02994 04 0003 130</t>
  </si>
  <si>
    <t>915 2 00 00000 00 0000 000</t>
  </si>
  <si>
    <t>915 2 02 00000 00 0000 000</t>
  </si>
  <si>
    <t>Прочие субсидии</t>
  </si>
  <si>
    <t>Прочие субсидии бюджетам городских округов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</si>
  <si>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</si>
  <si>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</si>
  <si>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</si>
  <si>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</si>
  <si>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</si>
  <si>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</si>
  <si>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</si>
  <si>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</si>
  <si>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</si>
  <si>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</si>
  <si>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Приложение №1</t>
  </si>
  <si>
    <t>тыс. руб.</t>
  </si>
  <si>
    <t>Исполнено</t>
  </si>
  <si>
    <t>048</t>
  </si>
  <si>
    <t>Федеральная служба по надзору в сфере природопользования</t>
  </si>
  <si>
    <t>048 1 12 00000 00 0000 000</t>
  </si>
  <si>
    <t>ПЛАТЕЖИ ПРИ ПОЛЬЗОВАНИИ ПРИРОДНЫХ РЕСУРСОВ</t>
  </si>
  <si>
    <t>076</t>
  </si>
  <si>
    <t>Федеральное агентство по рыболовству</t>
  </si>
  <si>
    <t>076 1 16 00000 00 0000 000</t>
  </si>
  <si>
    <t>141</t>
  </si>
  <si>
    <t>Федеральная служба по надзору в сфере защиты прав потребителей и благополучия человека</t>
  </si>
  <si>
    <t>141 1 16 00000 00 0000 000</t>
  </si>
  <si>
    <t>182</t>
  </si>
  <si>
    <t>Федеральная налоговая служба</t>
  </si>
  <si>
    <t>182 1 00 00000 00 0000 000</t>
  </si>
  <si>
    <t>182 1 01 00000 00 0000 000</t>
  </si>
  <si>
    <t>182 1 01 02000 01 0000 110</t>
  </si>
  <si>
    <t>182 1 01 02010 01 0000 110</t>
  </si>
  <si>
    <t>182 1 01 02020 01 0000 110</t>
  </si>
  <si>
    <t>182 1 01 02030 01 0000 110</t>
  </si>
  <si>
    <t>182 1 01 02040 01 0000 110</t>
  </si>
  <si>
    <t>182 1 05 00000 00 0000 000</t>
  </si>
  <si>
    <t>182 1 05 02000 02 0000 110</t>
  </si>
  <si>
    <t>182 1 05 03000 01 0000 110</t>
  </si>
  <si>
    <t>182 1 06 00000 00 0000 000</t>
  </si>
  <si>
    <t>182 1 06 01000 00 0000 110</t>
  </si>
  <si>
    <t>182 1 08 00000 00 0000 000</t>
  </si>
  <si>
    <t>182 1 16 00000 00 0000 000</t>
  </si>
  <si>
    <t>188</t>
  </si>
  <si>
    <t>Министерство внутренних дел Российской Федерации</t>
  </si>
  <si>
    <t>188 1 16 00000 00 0000 000</t>
  </si>
  <si>
    <t>321</t>
  </si>
  <si>
    <t>Федеральная служба государственной регистрации, кадастра и картографии</t>
  </si>
  <si>
    <t>321 1 16 00000 00 0000 000</t>
  </si>
  <si>
    <t>Денежные взыскания(щтрафы) за нарушение земельного законодательства</t>
  </si>
  <si>
    <t>855</t>
  </si>
  <si>
    <t>Финансовое управление города Белово</t>
  </si>
  <si>
    <t>855 1 13 00000 00 0000 000</t>
  </si>
  <si>
    <t>855 2 00 00000 00 0000 000</t>
  </si>
  <si>
    <t xml:space="preserve">БЕЗВОЗМЕЗДНЫЕ ПОСТУПЛЕНИЯ </t>
  </si>
  <si>
    <t>855 2 02 00000 00 0000 000</t>
  </si>
  <si>
    <t>БЕЗВОЗМЕЗДНЫЕ ПОСТУПЛЕНИЯ ОТ ДРУГИХ БЮДЖЕТОВ БЮДЖЕТНОЙ СИСТЕМЫ РФ</t>
  </si>
  <si>
    <t>855 2 02 03000 00 0000 151</t>
  </si>
  <si>
    <t>855 2 02 03024 04 0000 151</t>
  </si>
  <si>
    <t>855 2 07 00000 00 0000 180</t>
  </si>
  <si>
    <t>856</t>
  </si>
  <si>
    <t>Управление государственной инспекции по надзору за техническим состоянием самоходных машин и других видов техники Кемеровской области</t>
  </si>
  <si>
    <t>856 1 16 00000 00 0000 000</t>
  </si>
  <si>
    <t>856 1 16 90000 00 0000 140</t>
  </si>
  <si>
    <t>856 1 16 90040 04 0000 140</t>
  </si>
  <si>
    <t>857</t>
  </si>
  <si>
    <t>Государственная жилищная инспекция Кемеровской области</t>
  </si>
  <si>
    <t>857 1 16 00000 00 0000 000</t>
  </si>
  <si>
    <t>857 1 16 90000 00 0000 140</t>
  </si>
  <si>
    <t>857 1 16 90040 04 0000 140</t>
  </si>
  <si>
    <t>900</t>
  </si>
  <si>
    <t xml:space="preserve">Администрация Беловского городского округа </t>
  </si>
  <si>
    <t>900 1 16 00000 00 0000 000</t>
  </si>
  <si>
    <t>900 2 00 00000 00 0000 000</t>
  </si>
  <si>
    <t>900 2 02 00000 00 0000 000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</si>
  <si>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</si>
  <si>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ИНЫЕ МЕЖБЮДЖЕТНЫЕ ТРАНСФЕРТЫ</t>
  </si>
  <si>
    <t>906</t>
  </si>
  <si>
    <t>Муниципальное учреждение «Комитет по земельным ресурсам и муниципальному имуществу города Белово»</t>
  </si>
  <si>
    <t>906 1 11 00000 00 0000 000</t>
  </si>
  <si>
    <t>906 1 11 09044 04 0000 120</t>
  </si>
  <si>
    <t>906 1 13 00000 00 0000 000</t>
  </si>
  <si>
    <t>906 1 14 00000 00 0000 000</t>
  </si>
  <si>
    <t>906 1 14 01040 04 0000 410</t>
  </si>
  <si>
    <t>906 1 14 06012 04 0000 430</t>
  </si>
  <si>
    <t>906 2 00 00000 00 0000 000</t>
  </si>
  <si>
    <t>906 2 02 00000 00 0000 000</t>
  </si>
  <si>
    <t>911</t>
  </si>
  <si>
    <t>Комитет социальной защиты населения Беловского городского округа</t>
  </si>
  <si>
    <t>911 2 00 00000 00 0000 000</t>
  </si>
  <si>
    <t>911 2 02 00000 00 0000 000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</si>
  <si>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</si>
  <si>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</t>
  </si>
  <si>
    <t>913 2 00 00000 00 0000 000</t>
  </si>
  <si>
    <t>913 2 02 00000 00 0000 000</t>
  </si>
  <si>
    <t>915</t>
  </si>
  <si>
    <t>915 1 13 00000 00 0000 000</t>
  </si>
  <si>
    <t>915 2 07 00000 00 0000 180</t>
  </si>
  <si>
    <t>922</t>
  </si>
  <si>
    <t>Территориальное управление поселка городского типа Грамотеино Администрации города Белово</t>
  </si>
  <si>
    <t>922 2 07 00000 00 0000 180</t>
  </si>
  <si>
    <t>924</t>
  </si>
  <si>
    <t>Территориальное управление поселка городского типа Бачатский Администрации города Белово</t>
  </si>
  <si>
    <t>924 2 07 00000 00 0000 180</t>
  </si>
  <si>
    <t>925</t>
  </si>
  <si>
    <t>Территориальное управление поселка городского типа Новый Городок Администрации города Белово</t>
  </si>
  <si>
    <t>925 2 07 00000 00 0000 180</t>
  </si>
  <si>
    <t>926</t>
  </si>
  <si>
    <t>Территориальное управление поселка городского типа Инской Администрации города Белово</t>
  </si>
  <si>
    <t>926 2 07 00000 00 0000 180</t>
  </si>
  <si>
    <t>928</t>
  </si>
  <si>
    <t>Территориальное управление Центрального района Администрации города Белово</t>
  </si>
  <si>
    <t>928 2 07 00000 00 0000 180</t>
  </si>
  <si>
    <t>929</t>
  </si>
  <si>
    <t>Территориальное управление микрорайона Бабанаково Администрации города Белово</t>
  </si>
  <si>
    <t>929 2 07 00000 00 0000 180</t>
  </si>
  <si>
    <t>Итого</t>
  </si>
  <si>
    <t xml:space="preserve">СУБВЕНЦИИ БЮДЖЕТАМ СУБЪЕКТОВ РОССИЙСКОЙ ФЕДЕРАЦИИ И МУНИЦИПАЛЬНЫХ ОБРАЗОВАНИЙ </t>
  </si>
  <si>
    <t xml:space="preserve">СУБСИДИИ БЮДЖЕТАМ СУБЪЕКТОВ РОССИЙСКОЙ ФЕДЕРАЦИИ И МУНИЦИПАЛЬНЫХ ОБРАЗОВАНИЙ </t>
  </si>
  <si>
    <t>Код дохода по КД</t>
  </si>
  <si>
    <t xml:space="preserve"> Наименование показателя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</si>
  <si>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</si>
  <si>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</si>
  <si>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</si>
  <si>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</si>
  <si>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</si>
  <si>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</si>
  <si>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</si>
  <si>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</si>
  <si>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</si>
  <si>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ГОСУДАРСТВЕННАЯ ПОШЛИНА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</si>
  <si>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</si>
  <si>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</si>
  <si>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855 2 19 00000 00 0000 000</t>
  </si>
  <si>
    <t>900 2 19 00000 00 0000 000</t>
  </si>
  <si>
    <t xml:space="preserve"> Доходы от продажи земельных участков, государственная собственность на которые не разграничена и  которые расположены в границах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</si>
  <si>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</si>
  <si>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</si>
  <si>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</si>
  <si>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</si>
  <si>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</si>
  <si>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</si>
  <si>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</si>
  <si>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</si>
  <si>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</si>
  <si>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</si>
  <si>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</si>
  <si>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</si>
  <si>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</si>
  <si>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</si>
  <si>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</si>
  <si>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ВОЗВРАТ ОСТАТКОВ СУБСИДИЙ И СУБВЕНЦИЙ ПРОШЛЫХ ЛЕТ</t>
  </si>
  <si>
    <t>Возврат остатков субсидий и субвенций из бюджетов городских округов</t>
  </si>
  <si>
    <t>048 112 01020 01 6000 120</t>
  </si>
  <si>
    <t>048 1 12 01010 01 6000 120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</si>
  <si>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</si>
  <si>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</si>
  <si>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048 112 01030 01 6000 120</t>
  </si>
  <si>
    <t>Плата за выбросы загрязняющих веществ в водные объекты</t>
  </si>
  <si>
    <t>048 112 01040 01 6000 120</t>
  </si>
  <si>
    <t>Плата заразмещение отходов производства и потребления</t>
  </si>
  <si>
    <t>141 1 16 28000 01 6000 140</t>
  </si>
  <si>
    <t>141 1 16 25050 01 6000 140</t>
  </si>
  <si>
    <t>141 1 16 90040 04 6000 140</t>
  </si>
  <si>
    <t>188 1 16 30013 01 6000 140</t>
  </si>
  <si>
    <t xml:space="preserve"> Денежные взыскания (штрафы) за нарушение правил перевозки крупногабаритных и тяжеловестных грузов по автомобильным дорогам общего пользования местного значения городских округов</t>
  </si>
  <si>
    <t>188 1 16 90040 04 6000 140</t>
  </si>
  <si>
    <t>321 1 16 25060 01 6000 140</t>
  </si>
  <si>
    <t>855 1 13 02000 00 0000 130</t>
  </si>
  <si>
    <t>Прочие доходы от  компенсации затрат бюджетов городских округов</t>
  </si>
  <si>
    <t>855 1 13 02994 04 0000 130</t>
  </si>
  <si>
    <t>Дотации бюджетов городских округов на выравнивание бюджетной обеспеченности</t>
  </si>
  <si>
    <t>855 1 13 02994 04 0003 130</t>
  </si>
  <si>
    <t>Прочие доходы от  компенсации затрат бюджетов городских округов (возврат дебиторской задолженности)</t>
  </si>
  <si>
    <t>188 1 16 43000 01 6000 140</t>
  </si>
  <si>
    <t xml:space="preserve">Денежные взыскания (штрафы) за нарушения законодательства РФ об адмнистративных правонарушениях,предусмотренных ст.20.25 Кодекса РФ </t>
  </si>
  <si>
    <t>900 1 08 00000 00 0000 000</t>
  </si>
  <si>
    <t>900 1  16 90040 04 0100 140</t>
  </si>
  <si>
    <t>906 1 11 05012 04 0000 120</t>
  </si>
  <si>
    <t>906 1 13 01994 04 0009 130</t>
  </si>
  <si>
    <t>Прочие доходы от оказания платных услуг(работ)получателями средств бюджетов городских округов (прочие доходы).</t>
  </si>
  <si>
    <t>Прочие доходы от оказания платных услуг(работ)</t>
  </si>
  <si>
    <t>Возврат остатков субсиди и субвенций из бюджетов городских округов</t>
  </si>
  <si>
    <t>Прочие доходы от оказания платных услуг(работ)получателями средств бюджетов городских округов (доходы от платных услуг ,оказываемых казенными учреждениями городских округов Российской Федерации).</t>
  </si>
  <si>
    <t>Прочие доходы от  компенсации затрат бюджетов городских округов(возврат дебиторской задолженности)</t>
  </si>
  <si>
    <t>915 1 13 01000 00 0000 130</t>
  </si>
  <si>
    <t>915 1 13 01994 04 0052 130</t>
  </si>
  <si>
    <t>076 1 16 90040 04 6000 140</t>
  </si>
  <si>
    <t>141 1 16 08010 01 6000 140</t>
  </si>
  <si>
    <t>141 1 16 08020 01 6000 140</t>
  </si>
  <si>
    <t>Денежные взыскания(штрафы) за административные правонарушения в области государственного регулирования производства и оборота табачной продукции</t>
  </si>
  <si>
    <t>Налог, взимаемый в связи с применением патентной системы налогообложения</t>
  </si>
  <si>
    <t>182 1 16 43000 01 6000 140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</si>
  <si>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</si>
  <si>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средств,осуществляющих перевозки опасных,тяжеловестных и (или) крупногабаритных грузов,зачисляемая в бюджеты городских округов</t>
  </si>
  <si>
    <t>900 1 08 07150 01 1000 110</t>
  </si>
  <si>
    <t>900 1 13 00000 00 0000 000</t>
  </si>
  <si>
    <t>900 1 13 02000 00 0000 130</t>
  </si>
  <si>
    <t>900 1 13 02994 04 0003 130</t>
  </si>
  <si>
    <t>Прочие доходы от компенсации затрат бюджетов городских округов. Возврат дебиторской задолженности.</t>
  </si>
  <si>
    <t>900 1 16 51020 02 0000 140</t>
  </si>
  <si>
    <t>915 2 07 04050 04 0053 180</t>
  </si>
  <si>
    <t>911 2 07 04050 04 0053 180</t>
  </si>
  <si>
    <t>922 2 07 04050 04 0009 180</t>
  </si>
  <si>
    <t>924 2 07 04050 04 0009 180</t>
  </si>
  <si>
    <t>925 2 07 04050 04 0009 180</t>
  </si>
  <si>
    <t>926 2 07 04050 04 0009 180</t>
  </si>
  <si>
    <t>928 2 07 04050 04 0000 180</t>
  </si>
  <si>
    <t>929 2 07 04050 04 0009 180</t>
  </si>
  <si>
    <t>855 2 07 04050 04 0009 180</t>
  </si>
  <si>
    <t>100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</si>
  <si>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</si>
  <si>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</si>
  <si>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</si>
  <si>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</si>
  <si>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</si>
  <si>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</si>
  <si>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141 1 16 43000 01 6000 140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</si>
  <si>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</si>
  <si>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</si>
  <si>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</si>
  <si>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</si>
  <si>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</si>
  <si>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100 1 03 00000 00 0000 000</t>
  </si>
  <si>
    <t>100 1 03 02230 01 0000 110</t>
  </si>
  <si>
    <t>100 1 03 02240 01 0000 110</t>
  </si>
  <si>
    <t>100 1 03 02250 01 0000 110</t>
  </si>
  <si>
    <t>100 1 03 02260 01 0000 110</t>
  </si>
  <si>
    <t>900 1 16 37030 04 0000 140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</si>
  <si>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</si>
  <si>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906 1 13 02994 04 0005 130</t>
  </si>
  <si>
    <t xml:space="preserve">Прочие доходы от компенсации затрат бюджетов городских округов </t>
  </si>
  <si>
    <t>906 1 13 02994 04 0000 130</t>
  </si>
  <si>
    <t>906 1 13 01994 00 0000 130</t>
  </si>
  <si>
    <t>Прочие доходы от оказания платных услуг (работ) получателями средств бюджетов городских округов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</si>
  <si>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</si>
  <si>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Управление федерального казначейства</t>
  </si>
  <si>
    <t>010</t>
  </si>
  <si>
    <t>010 1 16 00000 00 0000 000</t>
  </si>
  <si>
    <t>177</t>
  </si>
  <si>
    <t>177 1 16 00000 00 0000 000</t>
  </si>
  <si>
    <t>Земельный налог с организаций, обладающих земельным участком, расположенным в границах городских округов.</t>
  </si>
  <si>
    <t>182 1 06 06042 04 0000 110</t>
  </si>
  <si>
    <t>188 1 16 30030 01 6000 140</t>
  </si>
  <si>
    <t xml:space="preserve"> Прочие денежные взыскания(штрафы) за нарушение в области дорожного движения</t>
  </si>
  <si>
    <t xml:space="preserve">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</si>
  <si>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</si>
  <si>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РФ</t>
  </si>
  <si>
    <t>Земельный налог с физических лиц, обладающих земельным участком, расположенным в границах городских округов</t>
  </si>
  <si>
    <t>906 1 11 05074 04 0000 120</t>
  </si>
  <si>
    <t xml:space="preserve"> Доходы от сдачи в аренду имущества,составляющего казну городских округов (за исключением земельных участков).</t>
  </si>
  <si>
    <t>Департамент природных ресурсов и экологии Кемеровской области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</si>
  <si>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</si>
  <si>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182 1 05 04000 02 0000 110</t>
  </si>
  <si>
    <t>182 1 06 06032 04 0000 110</t>
  </si>
  <si>
    <t>182 1 08 03010 01 1000 110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</si>
  <si>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</si>
  <si>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182 1 08 07010 01 8000 110</t>
  </si>
  <si>
    <t>182 1 16 03010 01 6000 140</t>
  </si>
  <si>
    <t>182 1 16 03030 01 6000 140</t>
  </si>
  <si>
    <t>182 1 16 06000 01 6000 140</t>
  </si>
  <si>
    <t>Государственная пошлина за выдачу и обмен паспорта гражданина Российской Федерации.</t>
  </si>
  <si>
    <t>188 1 16 08010 01 6000 140</t>
  </si>
  <si>
    <t>188 1 16 28000 01 6000 140</t>
  </si>
  <si>
    <t>188 1 08 00000 00 0000 000</t>
  </si>
  <si>
    <t>188 1 08 07100 01 8000 110</t>
  </si>
  <si>
    <t>321 1 16 43000 01 6000 140</t>
  </si>
  <si>
    <t>321 1 08 00000 00 0000 000</t>
  </si>
  <si>
    <t xml:space="preserve"> Государственная пошлина за государственную регистрацию прав, ограничений (обременений) прав на недвижимое имущество и сделок с ним.</t>
  </si>
  <si>
    <t>Дотации бюджетам городских округов на поддержку мер по обеспечению сбалансированности бюджетов.</t>
  </si>
  <si>
    <t>900 1 08 07173 01 1000 110</t>
  </si>
  <si>
    <t>906 1 14 02043 04 0000 410</t>
  </si>
  <si>
    <t>906 1 14 02043 04 0000 440</t>
  </si>
  <si>
    <t>Доходы от реализации иного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материальных запасов по указанному имуществу</t>
  </si>
  <si>
    <t>Субвенции бюджетам городских округов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образования.</t>
  </si>
  <si>
    <t>008</t>
  </si>
  <si>
    <t>Управление ветеринарии Кемеровской области</t>
  </si>
  <si>
    <t>008 1 16 00000 00 0000 000</t>
  </si>
  <si>
    <t>008 1 16 90040 04 0000 140</t>
  </si>
  <si>
    <t>008 1 16 90000 00 0000 000</t>
  </si>
  <si>
    <t>010 1 16 90000 00 0000 000</t>
  </si>
  <si>
    <t>010 1 16 90040 04 0000 140</t>
  </si>
  <si>
    <t>076 1 16 25000 00 0000 000</t>
  </si>
  <si>
    <t>076 1 16 25030 00 0000 000</t>
  </si>
  <si>
    <t>076 1 16 25030 01 6000 140</t>
  </si>
  <si>
    <t>106</t>
  </si>
  <si>
    <t>106 1 16 00000 00 0000 000</t>
  </si>
  <si>
    <t>106 1 16 90040 04 6000 140</t>
  </si>
  <si>
    <t>Федеральная служба по надзору в сфере транспорта</t>
  </si>
  <si>
    <t>141 1 16 25060 01 6000 140</t>
  </si>
  <si>
    <t>160</t>
  </si>
  <si>
    <t>160 1 16 00000 00 0000 000</t>
  </si>
  <si>
    <t>160 1 16 08010 01 6000 140</t>
  </si>
  <si>
    <t>177 1 16 43000 01 6000 140</t>
  </si>
  <si>
    <t>188 1 08 07100 01 8034 110</t>
  </si>
  <si>
    <t>188 1 08 07100 01 8035 110</t>
  </si>
  <si>
    <t>188 1 08 07141 01 8000 110</t>
  </si>
  <si>
    <t>321 1 08 07020 01 8000 110</t>
  </si>
  <si>
    <t>498</t>
  </si>
  <si>
    <t xml:space="preserve">  ПРОЧИЕ НЕНАЛОГОВЫЕ ДОХОДЫ</t>
  </si>
  <si>
    <t>855 1 17 05040 04 0000 180</t>
  </si>
  <si>
    <t>855 1 17 0000 00 0000 000</t>
  </si>
  <si>
    <t xml:space="preserve">  Прочие неналоговые доходы бюджетов городских округов</t>
  </si>
  <si>
    <t xml:space="preserve"> 855  2 02 1000000 0000 151</t>
  </si>
  <si>
    <t xml:space="preserve">  ДОТАЦИИ БЮДЖЕТАМ БЮДЖЕТНОЙ СИСТЕМЫ РОССИЙСКОЙ ФЕДЕРАЦИИ</t>
  </si>
  <si>
    <t>855 2 02 15001 04 0000 151</t>
  </si>
  <si>
    <t>855 2 02 15002 04 0000 151</t>
  </si>
  <si>
    <t>855 2 02 30013 04 0000 151</t>
  </si>
  <si>
    <t>855 2 02 35118 04 0000 151</t>
  </si>
  <si>
    <t>855 2 02 40000 00 0000 151</t>
  </si>
  <si>
    <t>855 2 02 49999 00 0000 151</t>
  </si>
  <si>
    <t>855 2 02 49999 04 0000 151</t>
  </si>
  <si>
    <t>855 2 19 60010 04 0000 151</t>
  </si>
  <si>
    <t>076 1 16 90000 00 0000 140</t>
  </si>
  <si>
    <t>106 1 16 90000 00 0000 140</t>
  </si>
  <si>
    <t>900 2 02 20000 00 0000 151</t>
  </si>
  <si>
    <t>900 2 02 20041 04 0000 151</t>
  </si>
  <si>
    <t xml:space="preserve"> 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</si>
  <si>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900 2 02 20051 04 0000 151</t>
  </si>
  <si>
    <t xml:space="preserve">  Субсидии бюджетам городских округов на реализацию федеральных целевых программ</t>
  </si>
  <si>
    <t>900 2 02 20303 04 0005 151</t>
  </si>
  <si>
    <t xml:space="preserve">  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</si>
  <si>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900 2 02 20300 04 0005 151</t>
  </si>
  <si>
    <t>900 2 02 25515 04 0000 151</t>
  </si>
  <si>
    <t>900 2 02 25555 04 0000 151</t>
  </si>
  <si>
    <t>900 2 02 29999 04 0000 151</t>
  </si>
  <si>
    <t xml:space="preserve">  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</si>
  <si>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 xml:space="preserve">  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</si>
  <si>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900 2 02 30000 00 0000 151</t>
  </si>
  <si>
    <t>900 2 02 30024 04 0000 151</t>
  </si>
  <si>
    <t>900 2 02 35135 04 0000 151</t>
  </si>
  <si>
    <t>900 2 02 35134 04 0000 151</t>
  </si>
  <si>
    <t>900 2 19 45156 04 0000 151</t>
  </si>
  <si>
    <t>906 1 11 07014 04 0000 120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</si>
  <si>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</si>
  <si>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906 1 1 406024 04 0000 430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</si>
  <si>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</si>
  <si>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906 2 02 20000 00 0000 151</t>
  </si>
  <si>
    <t>906 2 02 202077 04 0000 151</t>
  </si>
  <si>
    <t xml:space="preserve"> 906 2 02 29999 04 0000 151</t>
  </si>
  <si>
    <t xml:space="preserve">  Прочие субсидии бюджетам городских округов</t>
  </si>
  <si>
    <t>906 2 02 30000 00 0000 151</t>
  </si>
  <si>
    <t>906 2 02 30024 04 0000 151</t>
  </si>
  <si>
    <t>906 2 02 35082 04 0000 151</t>
  </si>
  <si>
    <t xml:space="preserve"> Субвенции бюджетам городских округов на выполнение передаваемых полномочий субъектов Российской Федерации</t>
  </si>
  <si>
    <t xml:space="preserve">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</si>
  <si>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907</t>
  </si>
  <si>
    <t>906 2 02 35260 04 0000 151</t>
  </si>
  <si>
    <t xml:space="preserve"> 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</si>
  <si>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911 2 02 20000 00 0000 151</t>
  </si>
  <si>
    <t>911 2 02 29999 00 0000 151</t>
  </si>
  <si>
    <t>911 2 02 29999 04 0000 151</t>
  </si>
  <si>
    <t>911 2 02 30000 00 0000 151</t>
  </si>
  <si>
    <t>911 2 02 30024 04 0000 151</t>
  </si>
  <si>
    <t>911 2 02 30029 04 0000 151</t>
  </si>
  <si>
    <t>911 2 07 00000 00 0000 000</t>
  </si>
  <si>
    <t>Управление опеки и попечительства Администрации Беловского городского округа</t>
  </si>
  <si>
    <t>Управление образования Администрации Беловского городского округа</t>
  </si>
  <si>
    <t>Управление культуры Администрации Беловского городского округа</t>
  </si>
  <si>
    <t>913 2 02 29999 00 0000 151</t>
  </si>
  <si>
    <t>913 2 02 29999 04 0000 151</t>
  </si>
  <si>
    <t>913 2 02 20000 00 0000 151</t>
  </si>
  <si>
    <t xml:space="preserve"> 913  2 0 225519 00 0000 151</t>
  </si>
  <si>
    <t xml:space="preserve"> Субсидия бюджетам на поддержку отрасли культуры</t>
  </si>
  <si>
    <t>915 2 02 30000 00 0000 151</t>
  </si>
  <si>
    <t>915 2 02 30022 04 0000 151</t>
  </si>
  <si>
    <t>915 2 02 30024 04 0000 151</t>
  </si>
  <si>
    <t>915 2 02 35084 04 0000 151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</si>
  <si>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</si>
  <si>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915 2 02 35137 04 0000 151</t>
  </si>
  <si>
    <t>915 2 02 35220 04 0000 151</t>
  </si>
  <si>
    <t>915 2 02 35270 04 0000 151</t>
  </si>
  <si>
    <t>915 2 02 35280 04 0000 151</t>
  </si>
  <si>
    <t>915 2 19 60010 04 0000 151</t>
  </si>
  <si>
    <t>915 2 19 00000 04 0000 000</t>
  </si>
  <si>
    <t>915 2 02 35380 04 0000 151</t>
  </si>
  <si>
    <t xml:space="preserve"> 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</si>
  <si>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915 2 02 35250 04 0000 151</t>
  </si>
  <si>
    <t>924 1 16 00000 00 0000 000</t>
  </si>
  <si>
    <t>924 1 16 23041 04 0000 140</t>
  </si>
  <si>
    <t xml:space="preserve"> 925 1 1 300000 00 0000 000</t>
  </si>
  <si>
    <t xml:space="preserve">  Прочие доходы от компенсации затрат бюджетов городских округов</t>
  </si>
  <si>
    <t xml:space="preserve"> 925 1 13 02994 04 0000 130</t>
  </si>
  <si>
    <t xml:space="preserve"> 925 1 13 02994 04 0005 130</t>
  </si>
  <si>
    <t>ДОХОДЫ ОТ ОКАЗАНИЯ ПЛАТНЫХ УСЛУГ (РАБОТ) И КОМПЕНСАЦИИ ЗАТРАТ ГОСУДАРСТВА</t>
  </si>
  <si>
    <t xml:space="preserve"> ДОХОДЫ ОТ ОКАЗАНИЯ ПЛАТНЫХ УСЛУГ (РАБОТ) И КОМПЕНСАЦИИ ЗАТРАТ ГОСУДАРСТВА</t>
  </si>
  <si>
    <t xml:space="preserve"> 900 2 0245156 00 0000 151</t>
  </si>
  <si>
    <t xml:space="preserve"> 900 2 0240000 00 0000 151</t>
  </si>
  <si>
    <t>498 1 16 00000 00 0000 000</t>
  </si>
  <si>
    <t>498 1 16 45000 01 0000 140</t>
  </si>
  <si>
    <t>498 1 16 45000 01 6000 140</t>
  </si>
  <si>
    <t>Федеральная служба по экологическому, технологическому и атомному надзору</t>
  </si>
  <si>
    <t>Федеральная служба по регулированию алкогольного рынка</t>
  </si>
  <si>
    <t>905</t>
  </si>
  <si>
    <t>Управление молодежной политики, физической культуры и спорта Администрации Беловского городского округа</t>
  </si>
  <si>
    <t xml:space="preserve"> 905 2 02 29999 00 0000 151</t>
  </si>
  <si>
    <t xml:space="preserve"> 905 2 02 29999 04 0000 151</t>
  </si>
  <si>
    <t xml:space="preserve">  Прочие субсидии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</si>
  <si>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</si>
  <si>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</si>
  <si>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Прочие субсидии бюджетам городских округов</t>
  </si>
  <si>
    <t>Прочие доходы от компенсации затрат бюджетов городских округов(доходы от компенсации затрат бюджетов городских округов)</t>
  </si>
  <si>
    <t>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</t>
  </si>
  <si>
    <t xml:space="preserve"> 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</si>
  <si>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</si>
  <si>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 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</si>
  <si>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 Субсидии бюджетам городских округов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</si>
  <si>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Денежные взыскания (штрафы)установленные законами субъектов Российской Федерации за несоблюдение муниципальных правовых актов, зачисляемые в бюджеты городских округов.</t>
  </si>
  <si>
    <t>Денежные взыскания (штрафы) за нарушения законодательства Российской Федерации о промышленной безопасности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</si>
  <si>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</si>
  <si>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</si>
  <si>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</si>
  <si>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                                                                                                    к решению  Совета народных депутатов Беловского                                                                                                                                     городского округа от 29.03.2018 № 66/369-н"Об утверждении                                                                                               отчета об исполнении бюджета Беловского городского округа                                                                                    за 2017 год"       </t>
  </si>
  <si>
    <t>Показатели доходов бюджета Беловского городского округа за 2017 год по кодам классификации доходов бюджетов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</si>
</sst>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#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#,##0.0"/>
  </numFmts>
  <fonts count="63">
    <font>
      <sz val="10"/>
      <name val="Arial Cyr"/>
      <family val="2"/>
    </font>
    <font>
      <sz val="10"/>
      <name val="Arial"/>
      <family val="0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24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i/>
      <sz val="18"/>
      <name val="Arial Cyr"/>
      <family val="2"/>
    </font>
    <font>
      <b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Times New Roman"/>
      <family val="1"/>
    </font>
    <font>
      <b/>
      <i/>
      <sz val="20"/>
      <name val="Arial Cyr"/>
      <family val="2"/>
    </font>
    <font>
      <sz val="10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sz val="16"/>
      <color indexed="8"/>
      <name val="Times New Roman"/>
      <family val="1"/>
    </font>
    <font>
      <sz val="7"/>
      <name val="Arial"/>
      <family val="2"/>
    </font>
    <font>
      <b/>
      <sz val="24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b/>
      <i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sz val="16"/>
      <color rgb="FF000000"/>
      <name val="Arial"/>
      <family val="2"/>
    </font>
    <font>
      <sz val="18"/>
      <color rgb="FF000000"/>
      <name val="Arial"/>
      <family val="2"/>
    </font>
    <font>
      <b/>
      <i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horizontal="left" wrapText="1" indent="2"/>
      <protection/>
    </xf>
    <xf numFmtId="49" fontId="43" fillId="0" borderId="2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3" applyNumberFormat="0" applyAlignment="0" applyProtection="0"/>
    <xf numFmtId="0" fontId="45" fillId="27" borderId="4" applyNumberFormat="0" applyAlignment="0" applyProtection="0"/>
    <xf numFmtId="0" fontId="46" fillId="27" borderId="3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8" borderId="9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1" fillId="0" borderId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2" xfId="0" applyNumberFormat="1" applyFont="1" applyBorder="1" applyAlignment="1">
      <alignment horizontal="left" vertical="top" wrapText="1"/>
    </xf>
    <xf numFmtId="0" fontId="13" fillId="0" borderId="0" xfId="0" applyFont="1" applyAlignment="1">
      <alignment/>
    </xf>
    <xf numFmtId="4" fontId="3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left" vertical="center" wrapText="1"/>
    </xf>
    <xf numFmtId="0" fontId="16" fillId="0" borderId="15" xfId="0" applyFont="1" applyBorder="1" applyAlignment="1" applyProtection="1">
      <alignment horizontal="left" wrapText="1" readingOrder="1"/>
      <protection locked="0"/>
    </xf>
    <xf numFmtId="0" fontId="17" fillId="0" borderId="14" xfId="0" applyFont="1" applyBorder="1" applyAlignment="1" applyProtection="1">
      <alignment vertical="top" wrapText="1"/>
      <protection locked="0"/>
    </xf>
    <xf numFmtId="0" fontId="16" fillId="0" borderId="16" xfId="0" applyFont="1" applyBorder="1" applyAlignment="1" applyProtection="1">
      <alignment horizontal="left" wrapText="1" readingOrder="1"/>
      <protection locked="0"/>
    </xf>
    <xf numFmtId="0" fontId="16" fillId="0" borderId="16" xfId="0" applyFont="1" applyBorder="1" applyAlignment="1" applyProtection="1">
      <alignment horizontal="center" wrapText="1" readingOrder="1"/>
      <protection locked="0"/>
    </xf>
    <xf numFmtId="0" fontId="15" fillId="0" borderId="14" xfId="0" applyFont="1" applyBorder="1" applyAlignment="1" applyProtection="1">
      <alignment vertical="top" wrapText="1"/>
      <protection locked="0"/>
    </xf>
    <xf numFmtId="0" fontId="14" fillId="0" borderId="14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0" fontId="16" fillId="0" borderId="17" xfId="0" applyFont="1" applyBorder="1" applyAlignment="1" applyProtection="1">
      <alignment horizontal="left" wrapText="1" readingOrder="1"/>
      <protection locked="0"/>
    </xf>
    <xf numFmtId="0" fontId="16" fillId="0" borderId="18" xfId="0" applyFont="1" applyBorder="1" applyAlignment="1" applyProtection="1">
      <alignment horizontal="center" wrapText="1" readingOrder="1"/>
      <protection locked="0"/>
    </xf>
    <xf numFmtId="0" fontId="6" fillId="0" borderId="1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12" xfId="0" applyNumberFormat="1" applyFont="1" applyBorder="1" applyAlignment="1">
      <alignment horizontal="left" vertical="center" wrapText="1"/>
    </xf>
    <xf numFmtId="181" fontId="6" fillId="0" borderId="12" xfId="0" applyNumberFormat="1" applyFont="1" applyFill="1" applyBorder="1" applyAlignment="1">
      <alignment horizontal="center" vertical="center"/>
    </xf>
    <xf numFmtId="181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81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81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81" fontId="7" fillId="0" borderId="12" xfId="0" applyNumberFormat="1" applyFont="1" applyBorder="1" applyAlignment="1" applyProtection="1">
      <alignment horizontal="center" wrapText="1"/>
      <protection locked="0"/>
    </xf>
    <xf numFmtId="18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1" fontId="3" fillId="0" borderId="12" xfId="0" applyNumberFormat="1" applyFont="1" applyBorder="1" applyAlignment="1" applyProtection="1">
      <alignment horizontal="center" wrapText="1"/>
      <protection locked="0"/>
    </xf>
    <xf numFmtId="181" fontId="9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181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16" fillId="0" borderId="12" xfId="0" applyFont="1" applyBorder="1" applyAlignment="1" applyProtection="1">
      <alignment horizontal="left" wrapText="1" readingOrder="1"/>
      <protection locked="0"/>
    </xf>
    <xf numFmtId="0" fontId="16" fillId="0" borderId="17" xfId="0" applyFont="1" applyBorder="1" applyAlignment="1" applyProtection="1">
      <alignment horizontal="center" wrapText="1" readingOrder="1"/>
      <protection locked="0"/>
    </xf>
    <xf numFmtId="49" fontId="6" fillId="0" borderId="19" xfId="0" applyNumberFormat="1" applyFont="1" applyFill="1" applyBorder="1" applyAlignment="1">
      <alignment horizontal="center"/>
    </xf>
    <xf numFmtId="181" fontId="9" fillId="0" borderId="12" xfId="0" applyNumberFormat="1" applyFont="1" applyBorder="1" applyAlignment="1" applyProtection="1">
      <alignment horizontal="center" wrapText="1"/>
      <protection locked="0"/>
    </xf>
    <xf numFmtId="49" fontId="4" fillId="0" borderId="20" xfId="0" applyNumberFormat="1" applyFont="1" applyFill="1" applyBorder="1" applyAlignment="1">
      <alignment horizontal="center"/>
    </xf>
    <xf numFmtId="0" fontId="59" fillId="0" borderId="1" xfId="33" applyNumberFormat="1" applyFont="1" applyAlignment="1" applyProtection="1">
      <alignment vertical="top" wrapText="1"/>
      <protection/>
    </xf>
    <xf numFmtId="0" fontId="3" fillId="0" borderId="12" xfId="0" applyNumberFormat="1" applyFont="1" applyBorder="1" applyAlignment="1">
      <alignment horizontal="left" wrapText="1"/>
    </xf>
    <xf numFmtId="0" fontId="59" fillId="0" borderId="1" xfId="33" applyNumberFormat="1" applyFont="1" applyProtection="1">
      <alignment horizontal="left" wrapText="1" indent="2"/>
      <protection/>
    </xf>
    <xf numFmtId="0" fontId="59" fillId="0" borderId="1" xfId="33" applyNumberFormat="1" applyFont="1" applyAlignment="1" applyProtection="1">
      <alignment wrapText="1"/>
      <protection/>
    </xf>
    <xf numFmtId="0" fontId="60" fillId="0" borderId="1" xfId="33" applyNumberFormat="1" applyFont="1" applyAlignment="1" applyProtection="1">
      <alignment wrapText="1"/>
      <protection/>
    </xf>
    <xf numFmtId="49" fontId="60" fillId="0" borderId="2" xfId="34" applyNumberFormat="1" applyFont="1" applyProtection="1">
      <alignment horizontal="center"/>
      <protection/>
    </xf>
    <xf numFmtId="49" fontId="59" fillId="0" borderId="2" xfId="34" applyNumberFormat="1" applyFont="1" applyProtection="1">
      <alignment horizontal="center"/>
      <protection/>
    </xf>
    <xf numFmtId="0" fontId="61" fillId="0" borderId="1" xfId="33" applyNumberFormat="1" applyFont="1" applyAlignment="1" applyProtection="1">
      <alignment wrapText="1"/>
      <protection/>
    </xf>
    <xf numFmtId="49" fontId="59" fillId="0" borderId="2" xfId="34" applyNumberFormat="1" applyFont="1" applyAlignment="1" applyProtection="1">
      <alignment horizontal="left"/>
      <protection/>
    </xf>
    <xf numFmtId="0" fontId="62" fillId="0" borderId="12" xfId="0" applyFont="1" applyBorder="1" applyAlignment="1">
      <alignment horizontal="justify" vertical="center" wrapText="1"/>
    </xf>
    <xf numFmtId="0" fontId="62" fillId="0" borderId="12" xfId="0" applyFont="1" applyBorder="1" applyAlignment="1">
      <alignment horizontal="center" vertical="center" wrapText="1"/>
    </xf>
    <xf numFmtId="0" fontId="59" fillId="0" borderId="1" xfId="33" applyNumberFormat="1" applyFont="1" applyAlignment="1" applyProtection="1">
      <alignment vertical="center" wrapText="1"/>
      <protection/>
    </xf>
    <xf numFmtId="0" fontId="59" fillId="0" borderId="1" xfId="33" applyNumberFormat="1" applyFont="1" applyAlignment="1" applyProtection="1">
      <alignment horizontal="left" wrapText="1"/>
      <protection/>
    </xf>
    <xf numFmtId="0" fontId="6" fillId="0" borderId="12" xfId="0" applyFont="1" applyBorder="1" applyAlignment="1">
      <alignment horizontal="justify" vertical="top" wrapText="1"/>
    </xf>
    <xf numFmtId="0" fontId="59" fillId="0" borderId="1" xfId="33" applyNumberFormat="1" applyFont="1" applyAlignment="1" applyProtection="1">
      <alignment horizontal="left" vertical="top" wrapText="1"/>
      <protection/>
    </xf>
    <xf numFmtId="181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5"/>
  <sheetViews>
    <sheetView tabSelected="1" zoomScale="50" zoomScaleNormal="50" zoomScalePageLayoutView="0" workbookViewId="0" topLeftCell="A118">
      <selection activeCell="C132" sqref="C132"/>
    </sheetView>
  </sheetViews>
  <sheetFormatPr defaultColWidth="9.00390625" defaultRowHeight="12.75"/>
  <cols>
    <col min="1" max="1" width="44.00390625" style="2" customWidth="1"/>
    <col min="2" max="2" width="140.75390625" style="2" customWidth="1"/>
    <col min="3" max="3" width="33.125" style="2" customWidth="1"/>
    <col min="4" max="4" width="0" style="3" hidden="1" customWidth="1"/>
    <col min="5" max="5" width="34.00390625" style="0" hidden="1" customWidth="1"/>
    <col min="6" max="10" width="9.125" style="0" hidden="1" customWidth="1"/>
    <col min="11" max="11" width="52.25390625" style="0" hidden="1" customWidth="1"/>
    <col min="16" max="16" width="44.625" style="0" customWidth="1"/>
  </cols>
  <sheetData>
    <row r="1" spans="1:4" ht="42.75" customHeight="1">
      <c r="A1" s="83"/>
      <c r="B1" s="83"/>
      <c r="C1" s="44" t="s">
        <v>17</v>
      </c>
      <c r="D1" s="4" t="s">
        <v>17</v>
      </c>
    </row>
    <row r="2" spans="1:11" s="1" customFormat="1" ht="139.5" customHeight="1">
      <c r="A2" s="5"/>
      <c r="B2" s="85" t="s">
        <v>415</v>
      </c>
      <c r="C2" s="86"/>
      <c r="D2" s="86"/>
      <c r="E2" s="86"/>
      <c r="F2" s="86"/>
      <c r="G2" s="86"/>
      <c r="H2" s="86"/>
      <c r="I2" s="86"/>
      <c r="J2" s="86"/>
      <c r="K2" s="86"/>
    </row>
    <row r="3" spans="1:4" s="1" customFormat="1" ht="71.25" customHeight="1">
      <c r="A3" s="84" t="s">
        <v>416</v>
      </c>
      <c r="B3" s="84"/>
      <c r="C3" s="84"/>
      <c r="D3" s="84"/>
    </row>
    <row r="4" spans="1:4" s="1" customFormat="1" ht="71.25" customHeight="1">
      <c r="A4" s="6"/>
      <c r="B4" s="6"/>
      <c r="C4" s="7" t="s">
        <v>18</v>
      </c>
      <c r="D4" s="6"/>
    </row>
    <row r="5" spans="1:4" ht="55.5" customHeight="1">
      <c r="A5" s="17" t="s">
        <v>122</v>
      </c>
      <c r="B5" s="17" t="s">
        <v>123</v>
      </c>
      <c r="C5" s="17"/>
      <c r="D5" s="13" t="s">
        <v>19</v>
      </c>
    </row>
    <row r="6" spans="1:4" ht="42" customHeight="1">
      <c r="A6" s="18" t="s">
        <v>278</v>
      </c>
      <c r="B6" s="19" t="s">
        <v>279</v>
      </c>
      <c r="C6" s="61">
        <f>C7</f>
        <v>7.9</v>
      </c>
      <c r="D6" s="13"/>
    </row>
    <row r="7" spans="1:4" ht="43.5" customHeight="1">
      <c r="A7" s="20" t="s">
        <v>280</v>
      </c>
      <c r="B7" s="21" t="s">
        <v>145</v>
      </c>
      <c r="C7" s="17">
        <f>C8</f>
        <v>7.9</v>
      </c>
      <c r="D7" s="13"/>
    </row>
    <row r="8" spans="1:4" ht="37.5" customHeight="1">
      <c r="A8" s="20" t="s">
        <v>282</v>
      </c>
      <c r="B8" s="21" t="s">
        <v>152</v>
      </c>
      <c r="C8" s="17">
        <f>C9</f>
        <v>7.9</v>
      </c>
      <c r="D8" s="13"/>
    </row>
    <row r="9" spans="1:4" ht="55.5" customHeight="1">
      <c r="A9" s="20" t="s">
        <v>281</v>
      </c>
      <c r="B9" s="21" t="s">
        <v>153</v>
      </c>
      <c r="C9" s="17">
        <v>7.9</v>
      </c>
      <c r="D9" s="13"/>
    </row>
    <row r="10" spans="1:4" ht="39" customHeight="1">
      <c r="A10" s="18" t="s">
        <v>240</v>
      </c>
      <c r="B10" s="47" t="s">
        <v>254</v>
      </c>
      <c r="C10" s="50">
        <f>C11</f>
        <v>10</v>
      </c>
      <c r="D10" s="13"/>
    </row>
    <row r="11" spans="1:4" ht="36" customHeight="1">
      <c r="A11" s="20" t="s">
        <v>241</v>
      </c>
      <c r="B11" s="21" t="s">
        <v>145</v>
      </c>
      <c r="C11" s="51">
        <f>C12</f>
        <v>10</v>
      </c>
      <c r="D11" s="13"/>
    </row>
    <row r="12" spans="1:4" ht="34.5" customHeight="1">
      <c r="A12" s="20" t="s">
        <v>283</v>
      </c>
      <c r="B12" s="21" t="s">
        <v>152</v>
      </c>
      <c r="C12" s="51">
        <f>C13</f>
        <v>10</v>
      </c>
      <c r="D12" s="13"/>
    </row>
    <row r="13" spans="1:4" ht="53.25" customHeight="1">
      <c r="A13" s="20" t="s">
        <v>284</v>
      </c>
      <c r="B13" s="21" t="s">
        <v>153</v>
      </c>
      <c r="C13" s="51">
        <v>10</v>
      </c>
      <c r="D13" s="13"/>
    </row>
    <row r="14" spans="1:4" s="8" customFormat="1" ht="35.25" customHeight="1">
      <c r="A14" s="18" t="s">
        <v>20</v>
      </c>
      <c r="B14" s="19" t="s">
        <v>21</v>
      </c>
      <c r="C14" s="52">
        <f>C15</f>
        <v>81384.89999999998</v>
      </c>
      <c r="D14" s="14" t="e">
        <f>D15</f>
        <v>#REF!</v>
      </c>
    </row>
    <row r="15" spans="1:4" s="9" customFormat="1" ht="23.25">
      <c r="A15" s="20" t="s">
        <v>22</v>
      </c>
      <c r="B15" s="21" t="s">
        <v>23</v>
      </c>
      <c r="C15" s="51">
        <f>C16+C17+C18+C19</f>
        <v>81384.89999999998</v>
      </c>
      <c r="D15" s="15" t="e">
        <f>D16</f>
        <v>#REF!</v>
      </c>
    </row>
    <row r="16" spans="1:4" s="9" customFormat="1" ht="30" customHeight="1">
      <c r="A16" s="20" t="s">
        <v>157</v>
      </c>
      <c r="B16" s="22" t="s">
        <v>158</v>
      </c>
      <c r="C16" s="51">
        <v>73278.4</v>
      </c>
      <c r="D16" s="15" t="e">
        <f>#REF!</f>
        <v>#REF!</v>
      </c>
    </row>
    <row r="17" spans="1:4" s="9" customFormat="1" ht="24" customHeight="1">
      <c r="A17" s="20" t="s">
        <v>156</v>
      </c>
      <c r="B17" s="22" t="s">
        <v>159</v>
      </c>
      <c r="C17" s="51">
        <v>-1.6</v>
      </c>
      <c r="D17" s="15"/>
    </row>
    <row r="18" spans="1:4" s="9" customFormat="1" ht="23.25">
      <c r="A18" s="20" t="s">
        <v>160</v>
      </c>
      <c r="B18" s="22" t="s">
        <v>161</v>
      </c>
      <c r="C18" s="51">
        <v>348.2</v>
      </c>
      <c r="D18" s="15"/>
    </row>
    <row r="19" spans="1:4" s="9" customFormat="1" ht="23.25">
      <c r="A19" s="20" t="s">
        <v>162</v>
      </c>
      <c r="B19" s="22" t="s">
        <v>163</v>
      </c>
      <c r="C19" s="51">
        <v>7759.9</v>
      </c>
      <c r="D19" s="15"/>
    </row>
    <row r="20" spans="1:4" s="8" customFormat="1" ht="42.75" customHeight="1">
      <c r="A20" s="18" t="s">
        <v>24</v>
      </c>
      <c r="B20" s="19" t="s">
        <v>25</v>
      </c>
      <c r="C20" s="52">
        <f>C21</f>
        <v>116.8</v>
      </c>
      <c r="D20" s="14">
        <f>D21</f>
        <v>1600</v>
      </c>
    </row>
    <row r="21" spans="1:4" s="9" customFormat="1" ht="23.25">
      <c r="A21" s="20" t="s">
        <v>26</v>
      </c>
      <c r="B21" s="21" t="s">
        <v>145</v>
      </c>
      <c r="C21" s="51">
        <f>C25+C22</f>
        <v>116.8</v>
      </c>
      <c r="D21" s="15">
        <f>D25</f>
        <v>1600</v>
      </c>
    </row>
    <row r="22" spans="1:4" s="9" customFormat="1" ht="101.25">
      <c r="A22" s="20" t="s">
        <v>285</v>
      </c>
      <c r="B22" s="70" t="s">
        <v>413</v>
      </c>
      <c r="C22" s="51">
        <f>C23</f>
        <v>9</v>
      </c>
      <c r="D22" s="15"/>
    </row>
    <row r="23" spans="1:4" s="9" customFormat="1" ht="40.5">
      <c r="A23" s="20" t="s">
        <v>286</v>
      </c>
      <c r="B23" s="70" t="s">
        <v>414</v>
      </c>
      <c r="C23" s="51">
        <f>C24</f>
        <v>9</v>
      </c>
      <c r="D23" s="15"/>
    </row>
    <row r="24" spans="1:4" s="9" customFormat="1" ht="40.5">
      <c r="A24" s="20" t="s">
        <v>287</v>
      </c>
      <c r="B24" s="70" t="s">
        <v>414</v>
      </c>
      <c r="C24" s="51">
        <v>9</v>
      </c>
      <c r="D24" s="15"/>
    </row>
    <row r="25" spans="1:4" s="9" customFormat="1" ht="23.25">
      <c r="A25" s="20" t="s">
        <v>316</v>
      </c>
      <c r="B25" s="21" t="s">
        <v>152</v>
      </c>
      <c r="C25" s="51">
        <f>C26</f>
        <v>107.8</v>
      </c>
      <c r="D25" s="15">
        <f>D26</f>
        <v>1600</v>
      </c>
    </row>
    <row r="26" spans="1:4" s="9" customFormat="1" ht="45.75" customHeight="1">
      <c r="A26" s="20" t="s">
        <v>190</v>
      </c>
      <c r="B26" s="21" t="s">
        <v>153</v>
      </c>
      <c r="C26" s="51">
        <v>107.8</v>
      </c>
      <c r="D26" s="15">
        <v>1600</v>
      </c>
    </row>
    <row r="27" spans="1:4" s="9" customFormat="1" ht="48.75" customHeight="1">
      <c r="A27" s="18" t="s">
        <v>213</v>
      </c>
      <c r="B27" s="43" t="s">
        <v>239</v>
      </c>
      <c r="C27" s="53">
        <f>C28</f>
        <v>14267.000000000002</v>
      </c>
      <c r="D27" s="15"/>
    </row>
    <row r="28" spans="1:4" s="9" customFormat="1" ht="45.75" customHeight="1">
      <c r="A28" s="39" t="s">
        <v>226</v>
      </c>
      <c r="B28" s="36" t="s">
        <v>214</v>
      </c>
      <c r="C28" s="54">
        <f>C29+C30+C31+C32</f>
        <v>14267.000000000002</v>
      </c>
      <c r="D28" s="37"/>
    </row>
    <row r="29" spans="1:4" s="9" customFormat="1" ht="65.25" customHeight="1">
      <c r="A29" s="39" t="s">
        <v>227</v>
      </c>
      <c r="B29" s="36" t="s">
        <v>215</v>
      </c>
      <c r="C29" s="54">
        <v>5862.3</v>
      </c>
      <c r="D29" s="37"/>
    </row>
    <row r="30" spans="1:4" s="9" customFormat="1" ht="62.25" customHeight="1">
      <c r="A30" s="39" t="s">
        <v>228</v>
      </c>
      <c r="B30" s="36" t="s">
        <v>216</v>
      </c>
      <c r="C30" s="54">
        <v>59.5</v>
      </c>
      <c r="D30" s="37"/>
    </row>
    <row r="31" spans="1:4" s="9" customFormat="1" ht="63.75" customHeight="1">
      <c r="A31" s="39" t="s">
        <v>229</v>
      </c>
      <c r="B31" s="45" t="s">
        <v>217</v>
      </c>
      <c r="C31" s="54">
        <v>9480.6</v>
      </c>
      <c r="D31" s="37"/>
    </row>
    <row r="32" spans="1:4" s="9" customFormat="1" ht="62.25" customHeight="1">
      <c r="A32" s="63" t="s">
        <v>230</v>
      </c>
      <c r="B32" s="62" t="s">
        <v>218</v>
      </c>
      <c r="C32" s="54">
        <v>-1135.4</v>
      </c>
      <c r="D32" s="37"/>
    </row>
    <row r="33" spans="1:4" s="9" customFormat="1" ht="30.75" customHeight="1">
      <c r="A33" s="64" t="s">
        <v>288</v>
      </c>
      <c r="B33" s="19" t="s">
        <v>291</v>
      </c>
      <c r="C33" s="65">
        <f>C34</f>
        <v>3</v>
      </c>
      <c r="D33" s="37"/>
    </row>
    <row r="34" spans="1:4" s="9" customFormat="1" ht="41.25" customHeight="1">
      <c r="A34" s="20" t="s">
        <v>289</v>
      </c>
      <c r="B34" s="21" t="s">
        <v>145</v>
      </c>
      <c r="C34" s="54">
        <f>C35</f>
        <v>3</v>
      </c>
      <c r="D34" s="37"/>
    </row>
    <row r="35" spans="1:4" s="9" customFormat="1" ht="41.25" customHeight="1">
      <c r="A35" s="20" t="s">
        <v>317</v>
      </c>
      <c r="B35" s="21" t="s">
        <v>152</v>
      </c>
      <c r="C35" s="54">
        <f>C36</f>
        <v>3</v>
      </c>
      <c r="D35" s="37"/>
    </row>
    <row r="36" spans="1:4" s="9" customFormat="1" ht="48.75" customHeight="1">
      <c r="A36" s="20" t="s">
        <v>290</v>
      </c>
      <c r="B36" s="21" t="s">
        <v>153</v>
      </c>
      <c r="C36" s="54">
        <v>3</v>
      </c>
      <c r="D36" s="37"/>
    </row>
    <row r="37" spans="1:4" s="8" customFormat="1" ht="46.5" customHeight="1">
      <c r="A37" s="18" t="s">
        <v>27</v>
      </c>
      <c r="B37" s="19" t="s">
        <v>28</v>
      </c>
      <c r="C37" s="52">
        <f>C38</f>
        <v>2175.7</v>
      </c>
      <c r="D37" s="14" t="e">
        <f>D38</f>
        <v>#REF!</v>
      </c>
    </row>
    <row r="38" spans="1:4" s="9" customFormat="1" ht="23.25">
      <c r="A38" s="20" t="s">
        <v>29</v>
      </c>
      <c r="B38" s="21" t="s">
        <v>145</v>
      </c>
      <c r="C38" s="51">
        <f>C39+C40+C41+C43+C44+C45+C42</f>
        <v>2175.7</v>
      </c>
      <c r="D38" s="15" t="e">
        <f>D39+#REF!+D49</f>
        <v>#REF!</v>
      </c>
    </row>
    <row r="39" spans="1:4" s="9" customFormat="1" ht="60.75">
      <c r="A39" s="20" t="s">
        <v>191</v>
      </c>
      <c r="B39" s="21" t="s">
        <v>149</v>
      </c>
      <c r="C39" s="51">
        <v>49</v>
      </c>
      <c r="D39" s="15">
        <v>4000</v>
      </c>
    </row>
    <row r="40" spans="1:4" s="9" customFormat="1" ht="57" customHeight="1">
      <c r="A40" s="20" t="s">
        <v>192</v>
      </c>
      <c r="B40" s="21" t="s">
        <v>193</v>
      </c>
      <c r="C40" s="51">
        <v>41.5</v>
      </c>
      <c r="D40" s="15"/>
    </row>
    <row r="41" spans="1:4" s="9" customFormat="1" ht="32.25" customHeight="1">
      <c r="A41" s="20" t="s">
        <v>165</v>
      </c>
      <c r="B41" s="21" t="s">
        <v>150</v>
      </c>
      <c r="C41" s="51">
        <v>94</v>
      </c>
      <c r="D41" s="15"/>
    </row>
    <row r="42" spans="1:4" s="9" customFormat="1" ht="32.25" customHeight="1">
      <c r="A42" s="20" t="s">
        <v>292</v>
      </c>
      <c r="B42" s="36" t="s">
        <v>150</v>
      </c>
      <c r="C42" s="51">
        <v>5</v>
      </c>
      <c r="D42" s="15"/>
    </row>
    <row r="43" spans="1:4" s="9" customFormat="1" ht="45.75" customHeight="1">
      <c r="A43" s="20" t="s">
        <v>164</v>
      </c>
      <c r="B43" s="21" t="s">
        <v>151</v>
      </c>
      <c r="C43" s="51">
        <v>1495.7</v>
      </c>
      <c r="D43" s="37"/>
    </row>
    <row r="44" spans="1:4" s="9" customFormat="1" ht="60.75" customHeight="1">
      <c r="A44" s="20" t="s">
        <v>220</v>
      </c>
      <c r="B44" s="36" t="s">
        <v>219</v>
      </c>
      <c r="C44" s="51">
        <v>48</v>
      </c>
      <c r="D44" s="37"/>
    </row>
    <row r="45" spans="1:4" s="9" customFormat="1" ht="61.5" customHeight="1">
      <c r="A45" s="59" t="s">
        <v>166</v>
      </c>
      <c r="B45" s="21" t="s">
        <v>153</v>
      </c>
      <c r="C45" s="51">
        <v>442.5</v>
      </c>
      <c r="D45" s="41"/>
    </row>
    <row r="46" spans="1:4" s="9" customFormat="1" ht="43.5" customHeight="1">
      <c r="A46" s="18" t="s">
        <v>293</v>
      </c>
      <c r="B46" s="19" t="s">
        <v>395</v>
      </c>
      <c r="C46" s="53">
        <f>C47</f>
        <v>10</v>
      </c>
      <c r="D46" s="41"/>
    </row>
    <row r="47" spans="1:4" s="9" customFormat="1" ht="43.5" customHeight="1">
      <c r="A47" s="20" t="s">
        <v>294</v>
      </c>
      <c r="B47" s="21" t="s">
        <v>145</v>
      </c>
      <c r="C47" s="51">
        <f>C48</f>
        <v>10</v>
      </c>
      <c r="D47" s="41"/>
    </row>
    <row r="48" spans="1:4" s="9" customFormat="1" ht="66" customHeight="1">
      <c r="A48" s="20" t="s">
        <v>295</v>
      </c>
      <c r="B48" s="67" t="s">
        <v>149</v>
      </c>
      <c r="C48" s="51">
        <v>10</v>
      </c>
      <c r="D48" s="41"/>
    </row>
    <row r="49" spans="1:4" s="9" customFormat="1" ht="45.75" customHeight="1">
      <c r="A49" s="66" t="s">
        <v>242</v>
      </c>
      <c r="B49" s="48" t="s">
        <v>255</v>
      </c>
      <c r="C49" s="53">
        <f>C50</f>
        <v>1</v>
      </c>
      <c r="D49" s="15">
        <f>D50</f>
        <v>5500</v>
      </c>
    </row>
    <row r="50" spans="1:4" s="9" customFormat="1" ht="23.25">
      <c r="A50" s="20" t="s">
        <v>243</v>
      </c>
      <c r="B50" s="21" t="s">
        <v>145</v>
      </c>
      <c r="C50" s="51">
        <f>C51</f>
        <v>1</v>
      </c>
      <c r="D50" s="15">
        <v>5500</v>
      </c>
    </row>
    <row r="51" spans="1:4" s="9" customFormat="1" ht="60.75">
      <c r="A51" s="20" t="s">
        <v>296</v>
      </c>
      <c r="B51" s="36" t="s">
        <v>219</v>
      </c>
      <c r="C51" s="51">
        <v>1</v>
      </c>
      <c r="D51" s="15"/>
    </row>
    <row r="52" spans="1:4" s="9" customFormat="1" ht="23.25">
      <c r="A52" s="18" t="s">
        <v>30</v>
      </c>
      <c r="B52" s="19" t="s">
        <v>31</v>
      </c>
      <c r="C52" s="52">
        <f>C53</f>
        <v>760913.4</v>
      </c>
      <c r="D52" s="15" t="e">
        <f>#REF!+D55+D57</f>
        <v>#REF!</v>
      </c>
    </row>
    <row r="53" spans="1:4" s="9" customFormat="1" ht="23.25">
      <c r="A53" s="20" t="s">
        <v>32</v>
      </c>
      <c r="B53" s="21" t="s">
        <v>124</v>
      </c>
      <c r="C53" s="51">
        <f>C54+C60+C64+C70+C73</f>
        <v>760913.4</v>
      </c>
      <c r="D53" s="15"/>
    </row>
    <row r="54" spans="1:4" s="8" customFormat="1" ht="23.25">
      <c r="A54" s="20" t="s">
        <v>33</v>
      </c>
      <c r="B54" s="21" t="s">
        <v>125</v>
      </c>
      <c r="C54" s="51">
        <f>C55</f>
        <v>590460.2999999999</v>
      </c>
      <c r="D54" s="14" t="e">
        <f>D55</f>
        <v>#REF!</v>
      </c>
    </row>
    <row r="55" spans="1:4" s="9" customFormat="1" ht="23.25">
      <c r="A55" s="20" t="s">
        <v>34</v>
      </c>
      <c r="B55" s="21" t="s">
        <v>126</v>
      </c>
      <c r="C55" s="51">
        <f>C56+C57+C58+C59</f>
        <v>590460.2999999999</v>
      </c>
      <c r="D55" s="15" t="e">
        <f>D56+D62+#REF!+D71+D73+D74</f>
        <v>#REF!</v>
      </c>
    </row>
    <row r="56" spans="1:16" s="9" customFormat="1" ht="60.75">
      <c r="A56" s="20" t="s">
        <v>35</v>
      </c>
      <c r="B56" s="11" t="s">
        <v>250</v>
      </c>
      <c r="C56" s="51">
        <v>584759.5</v>
      </c>
      <c r="D56" s="15" t="e">
        <f>D57</f>
        <v>#REF!</v>
      </c>
      <c r="P56" s="60"/>
    </row>
    <row r="57" spans="1:4" s="9" customFormat="1" ht="40.5">
      <c r="A57" s="20" t="s">
        <v>36</v>
      </c>
      <c r="B57" s="21" t="s">
        <v>127</v>
      </c>
      <c r="C57" s="51">
        <v>2583.1</v>
      </c>
      <c r="D57" s="15" t="e">
        <f>D58+D59+D60+D61+#REF!</f>
        <v>#REF!</v>
      </c>
    </row>
    <row r="58" spans="1:4" s="9" customFormat="1" ht="77.25" customHeight="1">
      <c r="A58" s="20" t="s">
        <v>37</v>
      </c>
      <c r="B58" s="11" t="s">
        <v>249</v>
      </c>
      <c r="C58" s="51">
        <v>2553.2</v>
      </c>
      <c r="D58" s="15">
        <f>2536809.65+25.76-794.01</f>
        <v>2536041.4</v>
      </c>
    </row>
    <row r="59" spans="1:4" s="9" customFormat="1" ht="51" customHeight="1">
      <c r="A59" s="20" t="s">
        <v>38</v>
      </c>
      <c r="B59" s="11" t="s">
        <v>248</v>
      </c>
      <c r="C59" s="51">
        <v>564.5</v>
      </c>
      <c r="D59" s="15" t="e">
        <f>#REF!+#REF!</f>
        <v>#REF!</v>
      </c>
    </row>
    <row r="60" spans="1:4" s="9" customFormat="1" ht="43.5" customHeight="1">
      <c r="A60" s="20" t="s">
        <v>39</v>
      </c>
      <c r="B60" s="21" t="s">
        <v>128</v>
      </c>
      <c r="C60" s="51">
        <f>C61+C62+C63</f>
        <v>70203.4</v>
      </c>
      <c r="D60" s="15">
        <v>89435.15</v>
      </c>
    </row>
    <row r="61" spans="1:4" s="9" customFormat="1" ht="40.5" customHeight="1">
      <c r="A61" s="20" t="s">
        <v>40</v>
      </c>
      <c r="B61" s="21" t="s">
        <v>129</v>
      </c>
      <c r="C61" s="51">
        <v>68476</v>
      </c>
      <c r="D61" s="15">
        <f>923900.42+4959.65+7263.32</f>
        <v>936123.39</v>
      </c>
    </row>
    <row r="62" spans="1:4" s="9" customFormat="1" ht="23.25">
      <c r="A62" s="20" t="s">
        <v>41</v>
      </c>
      <c r="B62" s="21" t="s">
        <v>130</v>
      </c>
      <c r="C62" s="51">
        <v>934.4</v>
      </c>
      <c r="D62" s="15">
        <f>D63+D64</f>
        <v>54355789.63999999</v>
      </c>
    </row>
    <row r="63" spans="1:4" s="9" customFormat="1" ht="23.25">
      <c r="A63" s="20" t="s">
        <v>256</v>
      </c>
      <c r="B63" s="21" t="s">
        <v>194</v>
      </c>
      <c r="C63" s="51">
        <v>793</v>
      </c>
      <c r="D63" s="15">
        <f>53059083+416555.83+298858.58-0.06</f>
        <v>53774497.349999994</v>
      </c>
    </row>
    <row r="64" spans="1:4" s="9" customFormat="1" ht="30.75" customHeight="1">
      <c r="A64" s="20" t="s">
        <v>42</v>
      </c>
      <c r="B64" s="21" t="s">
        <v>131</v>
      </c>
      <c r="C64" s="51">
        <f>C65+C66+C67+C68+C69</f>
        <v>77874.29999999999</v>
      </c>
      <c r="D64" s="15">
        <f>580610.91+621.38+60</f>
        <v>581292.29</v>
      </c>
    </row>
    <row r="65" spans="1:4" s="9" customFormat="1" ht="23.25">
      <c r="A65" s="20" t="s">
        <v>43</v>
      </c>
      <c r="B65" s="21" t="s">
        <v>132</v>
      </c>
      <c r="C65" s="51">
        <v>11109.8</v>
      </c>
      <c r="D65" s="15"/>
    </row>
    <row r="66" spans="1:4" s="9" customFormat="1" ht="23.25">
      <c r="A66" s="39" t="s">
        <v>223</v>
      </c>
      <c r="B66" s="36" t="s">
        <v>221</v>
      </c>
      <c r="C66" s="51">
        <v>1078.9</v>
      </c>
      <c r="D66" s="15" t="e">
        <f>#REF!</f>
        <v>#REF!</v>
      </c>
    </row>
    <row r="67" spans="1:4" s="9" customFormat="1" ht="23.25">
      <c r="A67" s="39" t="s">
        <v>224</v>
      </c>
      <c r="B67" s="36" t="s">
        <v>222</v>
      </c>
      <c r="C67" s="51">
        <v>3616.8</v>
      </c>
      <c r="D67" s="37"/>
    </row>
    <row r="68" spans="1:4" s="9" customFormat="1" ht="40.5">
      <c r="A68" s="20" t="s">
        <v>257</v>
      </c>
      <c r="B68" s="49" t="s">
        <v>244</v>
      </c>
      <c r="C68" s="51">
        <v>51335.9</v>
      </c>
      <c r="D68" s="37"/>
    </row>
    <row r="69" spans="1:4" s="9" customFormat="1" ht="40.5">
      <c r="A69" s="20" t="s">
        <v>245</v>
      </c>
      <c r="B69" s="49" t="s">
        <v>251</v>
      </c>
      <c r="C69" s="51">
        <v>10732.9</v>
      </c>
      <c r="D69" s="15" t="e">
        <f>D70+#REF!</f>
        <v>#REF!</v>
      </c>
    </row>
    <row r="70" spans="1:4" s="9" customFormat="1" ht="23.25">
      <c r="A70" s="20" t="s">
        <v>44</v>
      </c>
      <c r="B70" s="21" t="s">
        <v>133</v>
      </c>
      <c r="C70" s="51">
        <f>C71+C72</f>
        <v>21106.1</v>
      </c>
      <c r="D70" s="15" t="e">
        <f>#REF!</f>
        <v>#REF!</v>
      </c>
    </row>
    <row r="71" spans="1:4" s="9" customFormat="1" ht="54" customHeight="1">
      <c r="A71" s="20" t="s">
        <v>258</v>
      </c>
      <c r="B71" s="21" t="s">
        <v>134</v>
      </c>
      <c r="C71" s="51">
        <v>21102.3</v>
      </c>
      <c r="D71" s="15" t="e">
        <f>D72</f>
        <v>#REF!</v>
      </c>
    </row>
    <row r="72" spans="1:4" s="9" customFormat="1" ht="81.75" customHeight="1">
      <c r="A72" s="20" t="s">
        <v>260</v>
      </c>
      <c r="B72" s="11" t="s">
        <v>259</v>
      </c>
      <c r="C72" s="51">
        <v>3.8</v>
      </c>
      <c r="D72" s="15" t="e">
        <f>#REF!</f>
        <v>#REF!</v>
      </c>
    </row>
    <row r="73" spans="1:4" s="9" customFormat="1" ht="23.25">
      <c r="A73" s="20" t="s">
        <v>45</v>
      </c>
      <c r="B73" s="21" t="s">
        <v>145</v>
      </c>
      <c r="C73" s="51">
        <f>C74+C75+C76+C77</f>
        <v>1269.3000000000002</v>
      </c>
      <c r="D73" s="15" t="e">
        <f>#REF!+#REF!+#REF!</f>
        <v>#REF!</v>
      </c>
    </row>
    <row r="74" spans="1:4" s="9" customFormat="1" ht="60.75">
      <c r="A74" s="20" t="s">
        <v>261</v>
      </c>
      <c r="B74" s="21" t="s">
        <v>146</v>
      </c>
      <c r="C74" s="51">
        <v>747.6</v>
      </c>
      <c r="D74" s="15" t="e">
        <f>D75+D78+#REF!</f>
        <v>#REF!</v>
      </c>
    </row>
    <row r="75" spans="1:4" s="9" customFormat="1" ht="40.5">
      <c r="A75" s="20" t="s">
        <v>262</v>
      </c>
      <c r="B75" s="21" t="s">
        <v>147</v>
      </c>
      <c r="C75" s="51">
        <v>68.7</v>
      </c>
      <c r="D75" s="15">
        <f>D76+D77</f>
        <v>322154.27</v>
      </c>
    </row>
    <row r="76" spans="1:4" s="9" customFormat="1" ht="60.75">
      <c r="A76" s="20" t="s">
        <v>263</v>
      </c>
      <c r="B76" s="21" t="s">
        <v>148</v>
      </c>
      <c r="C76" s="51">
        <v>354.1</v>
      </c>
      <c r="D76" s="15">
        <v>156914.79</v>
      </c>
    </row>
    <row r="77" spans="1:4" s="9" customFormat="1" ht="66" customHeight="1">
      <c r="A77" s="20" t="s">
        <v>195</v>
      </c>
      <c r="B77" s="38" t="s">
        <v>219</v>
      </c>
      <c r="C77" s="51">
        <v>98.9</v>
      </c>
      <c r="D77" s="15">
        <v>165239.48</v>
      </c>
    </row>
    <row r="78" spans="1:4" s="9" customFormat="1" ht="48.75" customHeight="1">
      <c r="A78" s="18" t="s">
        <v>46</v>
      </c>
      <c r="B78" s="19" t="s">
        <v>47</v>
      </c>
      <c r="C78" s="52">
        <f>C79+C84</f>
        <v>3480.7</v>
      </c>
      <c r="D78" s="15">
        <v>505861.44</v>
      </c>
    </row>
    <row r="79" spans="1:4" s="9" customFormat="1" ht="39.75" customHeight="1">
      <c r="A79" s="20" t="s">
        <v>267</v>
      </c>
      <c r="B79" s="21" t="s">
        <v>133</v>
      </c>
      <c r="C79" s="52">
        <f>C80+C83</f>
        <v>613.1</v>
      </c>
      <c r="D79" s="15"/>
    </row>
    <row r="80" spans="1:4" s="9" customFormat="1" ht="20.25" customHeight="1">
      <c r="A80" s="20" t="s">
        <v>268</v>
      </c>
      <c r="B80" s="68" t="s">
        <v>264</v>
      </c>
      <c r="C80" s="51">
        <f>C81+C82</f>
        <v>320</v>
      </c>
      <c r="D80" s="15"/>
    </row>
    <row r="81" spans="1:4" s="9" customFormat="1" ht="27.75" customHeight="1">
      <c r="A81" s="20" t="s">
        <v>297</v>
      </c>
      <c r="B81" s="68" t="s">
        <v>264</v>
      </c>
      <c r="C81" s="51">
        <v>304.7</v>
      </c>
      <c r="D81" s="15"/>
    </row>
    <row r="82" spans="1:4" s="9" customFormat="1" ht="29.25" customHeight="1">
      <c r="A82" s="20" t="s">
        <v>298</v>
      </c>
      <c r="B82" s="68" t="s">
        <v>264</v>
      </c>
      <c r="C82" s="51">
        <v>15.3</v>
      </c>
      <c r="D82" s="15"/>
    </row>
    <row r="83" spans="1:4" s="9" customFormat="1" ht="93.75" customHeight="1">
      <c r="A83" s="20" t="s">
        <v>299</v>
      </c>
      <c r="B83" s="70" t="s">
        <v>412</v>
      </c>
      <c r="C83" s="51">
        <v>293.1</v>
      </c>
      <c r="D83" s="15"/>
    </row>
    <row r="84" spans="1:4" s="9" customFormat="1" ht="51.75" customHeight="1">
      <c r="A84" s="20" t="s">
        <v>48</v>
      </c>
      <c r="B84" s="21" t="s">
        <v>145</v>
      </c>
      <c r="C84" s="51">
        <f>C85+C86+C87+C88+C89+C90</f>
        <v>2867.6</v>
      </c>
      <c r="D84" s="42"/>
    </row>
    <row r="85" spans="1:4" s="9" customFormat="1" ht="64.5" customHeight="1">
      <c r="A85" s="39" t="s">
        <v>265</v>
      </c>
      <c r="B85" s="36" t="s">
        <v>225</v>
      </c>
      <c r="C85" s="51">
        <v>582.5</v>
      </c>
      <c r="D85" s="15" t="e">
        <f>D88</f>
        <v>#REF!</v>
      </c>
    </row>
    <row r="86" spans="1:4" s="9" customFormat="1" ht="46.5" customHeight="1">
      <c r="A86" s="39" t="s">
        <v>266</v>
      </c>
      <c r="B86" s="11" t="s">
        <v>151</v>
      </c>
      <c r="C86" s="51">
        <v>89.5</v>
      </c>
      <c r="D86" s="15"/>
    </row>
    <row r="87" spans="1:4" s="9" customFormat="1" ht="63" customHeight="1">
      <c r="A87" s="20" t="s">
        <v>167</v>
      </c>
      <c r="B87" s="11" t="s">
        <v>168</v>
      </c>
      <c r="C87" s="51">
        <v>18</v>
      </c>
      <c r="D87" s="42"/>
    </row>
    <row r="88" spans="1:4" s="9" customFormat="1" ht="39.75" customHeight="1">
      <c r="A88" s="20" t="s">
        <v>246</v>
      </c>
      <c r="B88" s="11" t="s">
        <v>247</v>
      </c>
      <c r="C88" s="51">
        <v>207.5</v>
      </c>
      <c r="D88" s="15" t="e">
        <f>#REF!</f>
        <v>#REF!</v>
      </c>
    </row>
    <row r="89" spans="1:4" s="9" customFormat="1" ht="48" customHeight="1">
      <c r="A89" s="20" t="s">
        <v>177</v>
      </c>
      <c r="B89" s="21" t="s">
        <v>178</v>
      </c>
      <c r="C89" s="51">
        <v>68.3</v>
      </c>
      <c r="D89" s="15"/>
    </row>
    <row r="90" spans="1:4" s="9" customFormat="1" ht="40.5">
      <c r="A90" s="20" t="s">
        <v>169</v>
      </c>
      <c r="B90" s="21" t="s">
        <v>153</v>
      </c>
      <c r="C90" s="51">
        <v>1901.8</v>
      </c>
      <c r="D90" s="15"/>
    </row>
    <row r="91" spans="1:4" s="9" customFormat="1" ht="48.75" customHeight="1">
      <c r="A91" s="18" t="s">
        <v>49</v>
      </c>
      <c r="B91" s="25" t="s">
        <v>50</v>
      </c>
      <c r="C91" s="52">
        <f>C94+C92</f>
        <v>8061.5</v>
      </c>
      <c r="D91" s="15">
        <f>D94</f>
        <v>3268821.29</v>
      </c>
    </row>
    <row r="92" spans="1:4" s="9" customFormat="1" ht="33.75" customHeight="1">
      <c r="A92" s="20" t="s">
        <v>270</v>
      </c>
      <c r="B92" s="21" t="s">
        <v>133</v>
      </c>
      <c r="C92" s="51">
        <f>C93</f>
        <v>7925.5</v>
      </c>
      <c r="D92" s="15"/>
    </row>
    <row r="93" spans="1:4" s="9" customFormat="1" ht="57.75" customHeight="1">
      <c r="A93" s="20" t="s">
        <v>300</v>
      </c>
      <c r="B93" s="11" t="s">
        <v>271</v>
      </c>
      <c r="C93" s="51">
        <v>7925.5</v>
      </c>
      <c r="D93" s="15"/>
    </row>
    <row r="94" spans="1:4" s="9" customFormat="1" ht="33.75" customHeight="1">
      <c r="A94" s="20" t="s">
        <v>51</v>
      </c>
      <c r="B94" s="21" t="s">
        <v>145</v>
      </c>
      <c r="C94" s="51">
        <f>C95+C96</f>
        <v>136</v>
      </c>
      <c r="D94" s="15">
        <v>3268821.29</v>
      </c>
    </row>
    <row r="95" spans="1:4" s="9" customFormat="1" ht="33.75" customHeight="1">
      <c r="A95" s="20" t="s">
        <v>170</v>
      </c>
      <c r="B95" s="21" t="s">
        <v>52</v>
      </c>
      <c r="C95" s="51">
        <v>136</v>
      </c>
      <c r="D95" s="15"/>
    </row>
    <row r="96" spans="1:4" s="9" customFormat="1" ht="65.25" customHeight="1">
      <c r="A96" s="39" t="s">
        <v>269</v>
      </c>
      <c r="B96" s="36" t="s">
        <v>219</v>
      </c>
      <c r="C96" s="51">
        <v>0</v>
      </c>
      <c r="D96" s="15"/>
    </row>
    <row r="97" spans="1:4" s="9" customFormat="1" ht="42.75" customHeight="1">
      <c r="A97" s="23" t="s">
        <v>301</v>
      </c>
      <c r="B97" s="26" t="s">
        <v>394</v>
      </c>
      <c r="C97" s="53">
        <f>C98</f>
        <v>17.2</v>
      </c>
      <c r="D97" s="15"/>
    </row>
    <row r="98" spans="1:4" s="9" customFormat="1" ht="23.25">
      <c r="A98" s="20" t="s">
        <v>391</v>
      </c>
      <c r="B98" s="21" t="s">
        <v>145</v>
      </c>
      <c r="C98" s="51">
        <f>C99</f>
        <v>17.2</v>
      </c>
      <c r="D98" s="15"/>
    </row>
    <row r="99" spans="1:4" s="9" customFormat="1" ht="40.5">
      <c r="A99" s="20" t="s">
        <v>392</v>
      </c>
      <c r="B99" s="70" t="s">
        <v>411</v>
      </c>
      <c r="C99" s="51">
        <f>C100</f>
        <v>17.2</v>
      </c>
      <c r="D99" s="15"/>
    </row>
    <row r="100" spans="1:4" s="9" customFormat="1" ht="40.5">
      <c r="A100" s="20" t="s">
        <v>393</v>
      </c>
      <c r="B100" s="70" t="s">
        <v>411</v>
      </c>
      <c r="C100" s="51">
        <v>17.2</v>
      </c>
      <c r="D100" s="15">
        <f>D101</f>
        <v>3268821.29</v>
      </c>
    </row>
    <row r="101" spans="1:4" s="9" customFormat="1" ht="23.25">
      <c r="A101" s="18" t="s">
        <v>53</v>
      </c>
      <c r="B101" s="19" t="s">
        <v>54</v>
      </c>
      <c r="C101" s="52">
        <f>C102+C108</f>
        <v>1932504.0999999999</v>
      </c>
      <c r="D101" s="15">
        <f>D102</f>
        <v>3268821.29</v>
      </c>
    </row>
    <row r="102" spans="1:4" s="9" customFormat="1" ht="36.75" customHeight="1">
      <c r="A102" s="20" t="s">
        <v>55</v>
      </c>
      <c r="B102" s="21" t="s">
        <v>141</v>
      </c>
      <c r="C102" s="51">
        <f>C103</f>
        <v>81.4</v>
      </c>
      <c r="D102" s="15">
        <v>3268821.29</v>
      </c>
    </row>
    <row r="103" spans="1:4" s="8" customFormat="1" ht="29.25" customHeight="1">
      <c r="A103" s="20" t="s">
        <v>171</v>
      </c>
      <c r="B103" s="21" t="s">
        <v>172</v>
      </c>
      <c r="C103" s="51">
        <f>C104</f>
        <v>81.4</v>
      </c>
      <c r="D103" s="14" t="e">
        <f>D104+#REF!+#REF!+#REF!+D112+D123</f>
        <v>#REF!</v>
      </c>
    </row>
    <row r="104" spans="1:4" s="9" customFormat="1" ht="23.25">
      <c r="A104" s="20" t="s">
        <v>173</v>
      </c>
      <c r="B104" s="21" t="s">
        <v>172</v>
      </c>
      <c r="C104" s="51">
        <f>C105+C106</f>
        <v>81.4</v>
      </c>
      <c r="D104" s="15" t="e">
        <f>D105</f>
        <v>#REF!</v>
      </c>
    </row>
    <row r="105" spans="1:4" s="9" customFormat="1" ht="40.5">
      <c r="A105" s="20" t="s">
        <v>175</v>
      </c>
      <c r="B105" s="21" t="s">
        <v>176</v>
      </c>
      <c r="C105" s="51">
        <v>45.7</v>
      </c>
      <c r="D105" s="15" t="e">
        <f>#REF!</f>
        <v>#REF!</v>
      </c>
    </row>
    <row r="106" spans="1:4" s="9" customFormat="1" ht="43.5" customHeight="1">
      <c r="A106" s="20" t="s">
        <v>304</v>
      </c>
      <c r="B106" s="71" t="s">
        <v>302</v>
      </c>
      <c r="C106" s="51">
        <f>C107</f>
        <v>35.7</v>
      </c>
      <c r="D106" s="15"/>
    </row>
    <row r="107" spans="1:4" s="9" customFormat="1" ht="43.5" customHeight="1">
      <c r="A107" s="20" t="s">
        <v>303</v>
      </c>
      <c r="B107" s="70" t="s">
        <v>305</v>
      </c>
      <c r="C107" s="51">
        <v>35.7</v>
      </c>
      <c r="D107" s="15"/>
    </row>
    <row r="108" spans="1:4" s="9" customFormat="1" ht="38.25" customHeight="1">
      <c r="A108" s="20" t="s">
        <v>56</v>
      </c>
      <c r="B108" s="21" t="s">
        <v>57</v>
      </c>
      <c r="C108" s="51">
        <f>C109+C120+C122</f>
        <v>1932422.7</v>
      </c>
      <c r="D108" s="15"/>
    </row>
    <row r="109" spans="1:4" s="9" customFormat="1" ht="38.25" customHeight="1">
      <c r="A109" s="20" t="s">
        <v>58</v>
      </c>
      <c r="B109" s="21" t="s">
        <v>59</v>
      </c>
      <c r="C109" s="55">
        <f>C110+C113+C117</f>
        <v>1927187.4</v>
      </c>
      <c r="D109" s="15"/>
    </row>
    <row r="110" spans="1:4" s="9" customFormat="1" ht="53.25" customHeight="1">
      <c r="A110" s="73" t="s">
        <v>306</v>
      </c>
      <c r="B110" s="74" t="s">
        <v>307</v>
      </c>
      <c r="C110" s="51">
        <f>C111+C112</f>
        <v>559799.1</v>
      </c>
      <c r="D110" s="15"/>
    </row>
    <row r="111" spans="1:4" s="9" customFormat="1" ht="23.25">
      <c r="A111" s="20" t="s">
        <v>308</v>
      </c>
      <c r="B111" s="21" t="s">
        <v>174</v>
      </c>
      <c r="C111" s="51">
        <v>372947.8</v>
      </c>
      <c r="D111" s="15" t="e">
        <f>D112+#REF!+#REF!+D119</f>
        <v>#REF!</v>
      </c>
    </row>
    <row r="112" spans="1:4" s="9" customFormat="1" ht="57" customHeight="1">
      <c r="A112" s="20" t="s">
        <v>309</v>
      </c>
      <c r="B112" s="11" t="s">
        <v>272</v>
      </c>
      <c r="C112" s="51">
        <v>186851.3</v>
      </c>
      <c r="D112" s="15" t="e">
        <f>D113+#REF!+#REF!+D120</f>
        <v>#REF!</v>
      </c>
    </row>
    <row r="113" spans="1:4" s="9" customFormat="1" ht="52.5" customHeight="1">
      <c r="A113" s="20" t="s">
        <v>60</v>
      </c>
      <c r="B113" s="21" t="s">
        <v>120</v>
      </c>
      <c r="C113" s="51">
        <f>C114+C115+C116</f>
        <v>1328500.9000000001</v>
      </c>
      <c r="D113" s="15" t="e">
        <f>#REF!</f>
        <v>#REF!</v>
      </c>
    </row>
    <row r="114" spans="1:4" s="9" customFormat="1" ht="40.5">
      <c r="A114" s="20" t="s">
        <v>310</v>
      </c>
      <c r="B114" s="21" t="s">
        <v>9</v>
      </c>
      <c r="C114" s="51">
        <v>4734.3</v>
      </c>
      <c r="D114" s="15" t="e">
        <f>#REF!</f>
        <v>#REF!</v>
      </c>
    </row>
    <row r="115" spans="1:4" s="9" customFormat="1" ht="40.5">
      <c r="A115" s="20" t="s">
        <v>311</v>
      </c>
      <c r="B115" s="21" t="s">
        <v>10</v>
      </c>
      <c r="C115" s="51">
        <v>1934</v>
      </c>
      <c r="D115" s="15" t="e">
        <f>#REF!</f>
        <v>#REF!</v>
      </c>
    </row>
    <row r="116" spans="1:4" s="9" customFormat="1" ht="40.5">
      <c r="A116" s="20" t="s">
        <v>61</v>
      </c>
      <c r="B116" s="21" t="s">
        <v>12</v>
      </c>
      <c r="C116" s="51">
        <v>1321832.6</v>
      </c>
      <c r="D116" s="15">
        <f>D117</f>
        <v>967000</v>
      </c>
    </row>
    <row r="117" spans="1:4" s="9" customFormat="1" ht="32.25" customHeight="1">
      <c r="A117" s="20" t="s">
        <v>312</v>
      </c>
      <c r="B117" s="21" t="s">
        <v>79</v>
      </c>
      <c r="C117" s="51">
        <f>C118</f>
        <v>38887.4</v>
      </c>
      <c r="D117" s="15">
        <v>967000</v>
      </c>
    </row>
    <row r="118" spans="1:4" s="9" customFormat="1" ht="41.25" customHeight="1">
      <c r="A118" s="20" t="s">
        <v>313</v>
      </c>
      <c r="B118" s="21" t="s">
        <v>13</v>
      </c>
      <c r="C118" s="51">
        <f>C119</f>
        <v>38887.4</v>
      </c>
      <c r="D118" s="15" t="e">
        <f>#REF!</f>
        <v>#REF!</v>
      </c>
    </row>
    <row r="119" spans="1:4" s="9" customFormat="1" ht="39.75" customHeight="1">
      <c r="A119" s="20" t="s">
        <v>314</v>
      </c>
      <c r="B119" s="21" t="s">
        <v>14</v>
      </c>
      <c r="C119" s="51">
        <v>38887.4</v>
      </c>
      <c r="D119" s="40"/>
    </row>
    <row r="120" spans="1:4" s="9" customFormat="1" ht="23.25">
      <c r="A120" s="20" t="s">
        <v>62</v>
      </c>
      <c r="B120" s="21" t="s">
        <v>15</v>
      </c>
      <c r="C120" s="51">
        <f>C121</f>
        <v>5261.5</v>
      </c>
      <c r="D120" s="15" t="e">
        <f>#REF!+D121</f>
        <v>#REF!</v>
      </c>
    </row>
    <row r="121" spans="1:4" s="9" customFormat="1" ht="23.25">
      <c r="A121" s="20" t="s">
        <v>212</v>
      </c>
      <c r="B121" s="21" t="s">
        <v>16</v>
      </c>
      <c r="C121" s="51">
        <v>5261.5</v>
      </c>
      <c r="D121" s="15">
        <f>D122</f>
        <v>6605408.76</v>
      </c>
    </row>
    <row r="122" spans="1:4" s="9" customFormat="1" ht="23.25">
      <c r="A122" s="20" t="s">
        <v>136</v>
      </c>
      <c r="B122" s="21" t="s">
        <v>154</v>
      </c>
      <c r="C122" s="51">
        <f>C123</f>
        <v>-26.2</v>
      </c>
      <c r="D122" s="15">
        <v>6605408.76</v>
      </c>
    </row>
    <row r="123" spans="1:4" s="9" customFormat="1" ht="23.25">
      <c r="A123" s="20" t="s">
        <v>315</v>
      </c>
      <c r="B123" s="21" t="s">
        <v>155</v>
      </c>
      <c r="C123" s="51">
        <v>-26.2</v>
      </c>
      <c r="D123" s="15">
        <f>D124</f>
        <v>1167388.4</v>
      </c>
    </row>
    <row r="124" spans="1:4" s="9" customFormat="1" ht="63" customHeight="1">
      <c r="A124" s="18" t="s">
        <v>63</v>
      </c>
      <c r="B124" s="19" t="s">
        <v>64</v>
      </c>
      <c r="C124" s="52">
        <f>C125</f>
        <v>191.8</v>
      </c>
      <c r="D124" s="15">
        <v>1167388.4</v>
      </c>
    </row>
    <row r="125" spans="1:4" s="9" customFormat="1" ht="23.25">
      <c r="A125" s="20" t="s">
        <v>65</v>
      </c>
      <c r="B125" s="21" t="s">
        <v>145</v>
      </c>
      <c r="C125" s="51">
        <f>C126</f>
        <v>191.8</v>
      </c>
      <c r="D125" s="15"/>
    </row>
    <row r="126" spans="1:4" s="9" customFormat="1" ht="23.25">
      <c r="A126" s="20" t="s">
        <v>66</v>
      </c>
      <c r="B126" s="21" t="s">
        <v>152</v>
      </c>
      <c r="C126" s="51">
        <f>C127</f>
        <v>191.8</v>
      </c>
      <c r="D126" s="15"/>
    </row>
    <row r="127" spans="1:4" s="8" customFormat="1" ht="40.5">
      <c r="A127" s="20" t="s">
        <v>67</v>
      </c>
      <c r="B127" s="21" t="s">
        <v>153</v>
      </c>
      <c r="C127" s="51">
        <v>191.8</v>
      </c>
      <c r="D127" s="14" t="e">
        <f>#REF!+D128</f>
        <v>#REF!</v>
      </c>
    </row>
    <row r="128" spans="1:4" s="9" customFormat="1" ht="35.25" customHeight="1">
      <c r="A128" s="18" t="s">
        <v>68</v>
      </c>
      <c r="B128" s="19" t="s">
        <v>69</v>
      </c>
      <c r="C128" s="52">
        <f>C129</f>
        <v>535.3</v>
      </c>
      <c r="D128" s="15">
        <f>D129</f>
        <v>14000</v>
      </c>
    </row>
    <row r="129" spans="1:4" s="9" customFormat="1" ht="23.25">
      <c r="A129" s="20" t="s">
        <v>70</v>
      </c>
      <c r="B129" s="21" t="s">
        <v>145</v>
      </c>
      <c r="C129" s="51">
        <f>C130</f>
        <v>535.3</v>
      </c>
      <c r="D129" s="15">
        <f>D130</f>
        <v>14000</v>
      </c>
    </row>
    <row r="130" spans="1:4" s="9" customFormat="1" ht="23.25">
      <c r="A130" s="20" t="s">
        <v>71</v>
      </c>
      <c r="B130" s="21" t="s">
        <v>152</v>
      </c>
      <c r="C130" s="51">
        <f>C131</f>
        <v>535.3</v>
      </c>
      <c r="D130" s="15">
        <v>14000</v>
      </c>
    </row>
    <row r="131" spans="1:4" s="8" customFormat="1" ht="49.5" customHeight="1">
      <c r="A131" s="20" t="s">
        <v>72</v>
      </c>
      <c r="B131" s="21" t="s">
        <v>153</v>
      </c>
      <c r="C131" s="51">
        <v>535.3</v>
      </c>
      <c r="D131" s="14" t="e">
        <f>#REF!</f>
        <v>#REF!</v>
      </c>
    </row>
    <row r="132" spans="1:4" s="9" customFormat="1" ht="35.25" customHeight="1">
      <c r="A132" s="18" t="s">
        <v>73</v>
      </c>
      <c r="B132" s="27" t="s">
        <v>74</v>
      </c>
      <c r="C132" s="82">
        <f>C133+C136+C139+C143</f>
        <v>336024.4</v>
      </c>
      <c r="D132" s="15">
        <f>D133</f>
        <v>0</v>
      </c>
    </row>
    <row r="133" spans="1:4" s="9" customFormat="1" ht="27.75" customHeight="1">
      <c r="A133" s="20" t="s">
        <v>179</v>
      </c>
      <c r="B133" s="21" t="s">
        <v>133</v>
      </c>
      <c r="C133" s="51">
        <f>C134+C135</f>
        <v>178.9</v>
      </c>
      <c r="D133" s="15">
        <f>D136</f>
        <v>0</v>
      </c>
    </row>
    <row r="134" spans="1:4" s="8" customFormat="1" ht="23.25">
      <c r="A134" s="20" t="s">
        <v>198</v>
      </c>
      <c r="B134" s="21" t="s">
        <v>196</v>
      </c>
      <c r="C134" s="51">
        <v>87.7</v>
      </c>
      <c r="D134" s="14"/>
    </row>
    <row r="135" spans="1:4" s="8" customFormat="1" ht="60.75">
      <c r="A135" s="20" t="s">
        <v>273</v>
      </c>
      <c r="B135" s="21" t="s">
        <v>197</v>
      </c>
      <c r="C135" s="51">
        <v>91.2</v>
      </c>
      <c r="D135" s="14"/>
    </row>
    <row r="136" spans="1:4" s="8" customFormat="1" ht="43.5" customHeight="1">
      <c r="A136" s="20" t="s">
        <v>199</v>
      </c>
      <c r="B136" s="21" t="s">
        <v>141</v>
      </c>
      <c r="C136" s="51">
        <f>C137</f>
        <v>1013.5</v>
      </c>
      <c r="D136" s="14"/>
    </row>
    <row r="137" spans="1:4" s="8" customFormat="1" ht="27.75" customHeight="1">
      <c r="A137" s="20" t="s">
        <v>200</v>
      </c>
      <c r="B137" s="21" t="s">
        <v>172</v>
      </c>
      <c r="C137" s="51">
        <f>C138</f>
        <v>1013.5</v>
      </c>
      <c r="D137" s="14"/>
    </row>
    <row r="138" spans="1:4" s="8" customFormat="1" ht="54.75" customHeight="1">
      <c r="A138" s="20" t="s">
        <v>201</v>
      </c>
      <c r="B138" s="21" t="s">
        <v>202</v>
      </c>
      <c r="C138" s="51">
        <v>1013.5</v>
      </c>
      <c r="D138" s="14"/>
    </row>
    <row r="139" spans="1:4" s="9" customFormat="1" ht="44.25" customHeight="1">
      <c r="A139" s="20" t="s">
        <v>75</v>
      </c>
      <c r="B139" s="21" t="s">
        <v>145</v>
      </c>
      <c r="C139" s="51">
        <f>C140+C141+C142</f>
        <v>8298.4</v>
      </c>
      <c r="D139" s="15" t="e">
        <f>#REF!</f>
        <v>#REF!</v>
      </c>
    </row>
    <row r="140" spans="1:4" s="9" customFormat="1" ht="64.5" customHeight="1">
      <c r="A140" s="20" t="s">
        <v>231</v>
      </c>
      <c r="B140" s="36" t="s">
        <v>232</v>
      </c>
      <c r="C140" s="51">
        <v>7788.9</v>
      </c>
      <c r="D140" s="15">
        <f>878135.86</f>
        <v>878135.86</v>
      </c>
    </row>
    <row r="141" spans="1:4" s="9" customFormat="1" ht="72" customHeight="1">
      <c r="A141" s="20" t="s">
        <v>203</v>
      </c>
      <c r="B141" s="21" t="s">
        <v>410</v>
      </c>
      <c r="C141" s="51">
        <v>371.8</v>
      </c>
      <c r="D141" s="42"/>
    </row>
    <row r="142" spans="1:4" s="9" customFormat="1" ht="40.5">
      <c r="A142" s="20" t="s">
        <v>180</v>
      </c>
      <c r="B142" s="21" t="s">
        <v>153</v>
      </c>
      <c r="C142" s="51">
        <v>137.7</v>
      </c>
      <c r="D142" s="15"/>
    </row>
    <row r="143" spans="1:4" s="9" customFormat="1" ht="45.75" customHeight="1">
      <c r="A143" s="20" t="s">
        <v>76</v>
      </c>
      <c r="B143" s="21" t="s">
        <v>57</v>
      </c>
      <c r="C143" s="51">
        <f>C144+C159</f>
        <v>326533.60000000003</v>
      </c>
      <c r="D143" s="15" t="e">
        <f>#REF!</f>
        <v>#REF!</v>
      </c>
    </row>
    <row r="144" spans="1:4" s="9" customFormat="1" ht="33.75" customHeight="1">
      <c r="A144" s="20" t="s">
        <v>77</v>
      </c>
      <c r="B144" s="21" t="s">
        <v>59</v>
      </c>
      <c r="C144" s="51">
        <f>C145+C153+C157</f>
        <v>326957.2</v>
      </c>
      <c r="D144" s="15">
        <v>228959.95</v>
      </c>
    </row>
    <row r="145" spans="1:4" s="9" customFormat="1" ht="55.5" customHeight="1">
      <c r="A145" s="20" t="s">
        <v>318</v>
      </c>
      <c r="B145" s="21" t="s">
        <v>121</v>
      </c>
      <c r="C145" s="51">
        <f>C146+C147+C148+C149+C150+C151+C152</f>
        <v>277906.1</v>
      </c>
      <c r="D145" s="15">
        <v>228959.95</v>
      </c>
    </row>
    <row r="146" spans="1:4" s="9" customFormat="1" ht="75" customHeight="1">
      <c r="A146" s="20" t="s">
        <v>319</v>
      </c>
      <c r="B146" s="67" t="s">
        <v>320</v>
      </c>
      <c r="C146" s="51">
        <v>44602.9</v>
      </c>
      <c r="D146" s="15"/>
    </row>
    <row r="147" spans="1:4" s="9" customFormat="1" ht="39.75" customHeight="1">
      <c r="A147" s="20" t="s">
        <v>321</v>
      </c>
      <c r="B147" s="81" t="s">
        <v>322</v>
      </c>
      <c r="C147" s="51">
        <v>830.3</v>
      </c>
      <c r="D147" s="15"/>
    </row>
    <row r="148" spans="1:4" s="9" customFormat="1" ht="62.25" customHeight="1">
      <c r="A148" s="20" t="s">
        <v>325</v>
      </c>
      <c r="B148" s="70" t="s">
        <v>409</v>
      </c>
      <c r="C148" s="51">
        <v>148016.3</v>
      </c>
      <c r="D148" s="15"/>
    </row>
    <row r="149" spans="1:4" s="9" customFormat="1" ht="47.25" customHeight="1">
      <c r="A149" s="20" t="s">
        <v>323</v>
      </c>
      <c r="B149" s="70" t="s">
        <v>324</v>
      </c>
      <c r="C149" s="51">
        <v>36388.1</v>
      </c>
      <c r="D149" s="15"/>
    </row>
    <row r="150" spans="1:4" s="9" customFormat="1" ht="44.25" customHeight="1">
      <c r="A150" s="20" t="s">
        <v>326</v>
      </c>
      <c r="B150" s="69" t="s">
        <v>329</v>
      </c>
      <c r="C150" s="51">
        <v>7029.6</v>
      </c>
      <c r="D150" s="15"/>
    </row>
    <row r="151" spans="1:4" s="9" customFormat="1" ht="71.25" customHeight="1">
      <c r="A151" s="20" t="s">
        <v>327</v>
      </c>
      <c r="B151" s="69" t="s">
        <v>330</v>
      </c>
      <c r="C151" s="51">
        <v>9038.9</v>
      </c>
      <c r="D151" s="15"/>
    </row>
    <row r="152" spans="1:4" s="9" customFormat="1" ht="44.25" customHeight="1">
      <c r="A152" s="39" t="s">
        <v>328</v>
      </c>
      <c r="B152" s="36" t="s">
        <v>6</v>
      </c>
      <c r="C152" s="56">
        <v>32000</v>
      </c>
      <c r="D152" s="15"/>
    </row>
    <row r="153" spans="1:4" s="9" customFormat="1" ht="56.25" customHeight="1">
      <c r="A153" s="20" t="s">
        <v>331</v>
      </c>
      <c r="B153" s="21" t="s">
        <v>120</v>
      </c>
      <c r="C153" s="51">
        <f>C154+C155+C156</f>
        <v>3014.7</v>
      </c>
      <c r="D153" s="15"/>
    </row>
    <row r="154" spans="1:4" s="9" customFormat="1" ht="50.25" customHeight="1">
      <c r="A154" s="20" t="s">
        <v>332</v>
      </c>
      <c r="B154" s="21" t="s">
        <v>12</v>
      </c>
      <c r="C154" s="51">
        <v>115</v>
      </c>
      <c r="D154" s="40"/>
    </row>
    <row r="155" spans="1:4" s="9" customFormat="1" ht="105" customHeight="1">
      <c r="A155" s="20" t="s">
        <v>334</v>
      </c>
      <c r="B155" s="67" t="s">
        <v>408</v>
      </c>
      <c r="C155" s="51">
        <v>1159.9</v>
      </c>
      <c r="D155" s="15"/>
    </row>
    <row r="156" spans="1:4" s="9" customFormat="1" ht="87" customHeight="1">
      <c r="A156" s="20" t="s">
        <v>333</v>
      </c>
      <c r="B156" s="67" t="s">
        <v>407</v>
      </c>
      <c r="C156" s="51">
        <v>1739.8</v>
      </c>
      <c r="D156" s="15"/>
    </row>
    <row r="157" spans="1:4" s="9" customFormat="1" ht="39" customHeight="1">
      <c r="A157" s="73" t="s">
        <v>390</v>
      </c>
      <c r="B157" s="70" t="s">
        <v>79</v>
      </c>
      <c r="C157" s="51">
        <f>C158</f>
        <v>46036.4</v>
      </c>
      <c r="D157" s="15"/>
    </row>
    <row r="158" spans="1:4" s="9" customFormat="1" ht="43.5" customHeight="1">
      <c r="A158" s="73" t="s">
        <v>389</v>
      </c>
      <c r="B158" s="70" t="s">
        <v>406</v>
      </c>
      <c r="C158" s="51">
        <v>46036.4</v>
      </c>
      <c r="D158" s="15"/>
    </row>
    <row r="159" spans="1:4" s="9" customFormat="1" ht="39.75" customHeight="1">
      <c r="A159" s="20" t="s">
        <v>137</v>
      </c>
      <c r="B159" s="21" t="s">
        <v>154</v>
      </c>
      <c r="C159" s="51">
        <f>C160</f>
        <v>-423.6</v>
      </c>
      <c r="D159" s="15"/>
    </row>
    <row r="160" spans="1:4" s="9" customFormat="1" ht="64.5" customHeight="1">
      <c r="A160" s="20" t="s">
        <v>335</v>
      </c>
      <c r="B160" s="67" t="s">
        <v>405</v>
      </c>
      <c r="C160" s="51">
        <v>-423.6</v>
      </c>
      <c r="D160" s="15"/>
    </row>
    <row r="161" spans="1:4" s="9" customFormat="1" ht="64.5" customHeight="1">
      <c r="A161" s="28" t="s">
        <v>396</v>
      </c>
      <c r="B161" s="80" t="s">
        <v>397</v>
      </c>
      <c r="C161" s="52">
        <f>C162</f>
        <v>243.8</v>
      </c>
      <c r="D161" s="15"/>
    </row>
    <row r="162" spans="1:4" s="9" customFormat="1" ht="45" customHeight="1">
      <c r="A162" s="20" t="s">
        <v>318</v>
      </c>
      <c r="B162" s="21" t="s">
        <v>121</v>
      </c>
      <c r="C162" s="52">
        <f>C163</f>
        <v>243.8</v>
      </c>
      <c r="D162" s="15"/>
    </row>
    <row r="163" spans="1:4" s="9" customFormat="1" ht="33" customHeight="1">
      <c r="A163" s="73" t="s">
        <v>398</v>
      </c>
      <c r="B163" s="79" t="s">
        <v>400</v>
      </c>
      <c r="C163" s="51">
        <f>C164</f>
        <v>243.8</v>
      </c>
      <c r="D163" s="15"/>
    </row>
    <row r="164" spans="1:4" s="9" customFormat="1" ht="27" customHeight="1">
      <c r="A164" s="73" t="s">
        <v>399</v>
      </c>
      <c r="B164" s="79" t="s">
        <v>343</v>
      </c>
      <c r="C164" s="51">
        <v>243.8</v>
      </c>
      <c r="D164" s="15"/>
    </row>
    <row r="165" spans="1:4" s="9" customFormat="1" ht="59.25" customHeight="1">
      <c r="A165" s="28" t="s">
        <v>80</v>
      </c>
      <c r="B165" s="29" t="s">
        <v>81</v>
      </c>
      <c r="C165" s="52">
        <f>C166+C171+C176+C182</f>
        <v>571201.1000000001</v>
      </c>
      <c r="D165" s="37"/>
    </row>
    <row r="166" spans="1:4" s="9" customFormat="1" ht="47.25" customHeight="1">
      <c r="A166" s="20" t="s">
        <v>82</v>
      </c>
      <c r="B166" s="21" t="s">
        <v>135</v>
      </c>
      <c r="C166" s="51">
        <f>C167+C168+C169+C170</f>
        <v>515236.1</v>
      </c>
      <c r="D166" s="37"/>
    </row>
    <row r="167" spans="1:4" s="9" customFormat="1" ht="84" customHeight="1">
      <c r="A167" s="20" t="s">
        <v>181</v>
      </c>
      <c r="B167" s="21" t="s">
        <v>139</v>
      </c>
      <c r="C167" s="51">
        <v>493922.5</v>
      </c>
      <c r="D167" s="15"/>
    </row>
    <row r="168" spans="1:4" s="9" customFormat="1" ht="48.75" customHeight="1">
      <c r="A168" s="20" t="s">
        <v>336</v>
      </c>
      <c r="B168" s="67" t="s">
        <v>337</v>
      </c>
      <c r="C168" s="51">
        <v>386.6</v>
      </c>
      <c r="D168" s="15" t="e">
        <f>#REF!+D170</f>
        <v>#REF!</v>
      </c>
    </row>
    <row r="169" spans="1:4" s="9" customFormat="1" ht="55.5" customHeight="1">
      <c r="A169" s="20" t="s">
        <v>252</v>
      </c>
      <c r="B169" s="11" t="s">
        <v>253</v>
      </c>
      <c r="C169" s="51">
        <v>19598.9</v>
      </c>
      <c r="D169" s="15">
        <v>195236539.4</v>
      </c>
    </row>
    <row r="170" spans="1:4" s="9" customFormat="1" ht="77.25" customHeight="1">
      <c r="A170" s="20" t="s">
        <v>83</v>
      </c>
      <c r="B170" s="21" t="s">
        <v>140</v>
      </c>
      <c r="C170" s="51">
        <v>1328.1</v>
      </c>
      <c r="D170" s="15">
        <f>D171</f>
        <v>17860054.06</v>
      </c>
    </row>
    <row r="171" spans="1:4" s="9" customFormat="1" ht="50.25" customHeight="1">
      <c r="A171" s="20" t="s">
        <v>84</v>
      </c>
      <c r="B171" s="21" t="s">
        <v>141</v>
      </c>
      <c r="C171" s="51">
        <f>C172+C174</f>
        <v>154.89999999999998</v>
      </c>
      <c r="D171" s="15">
        <v>17860054.06</v>
      </c>
    </row>
    <row r="172" spans="1:4" s="9" customFormat="1" ht="41.25" customHeight="1">
      <c r="A172" s="20" t="s">
        <v>236</v>
      </c>
      <c r="B172" s="36" t="s">
        <v>237</v>
      </c>
      <c r="C172" s="51">
        <f>C173</f>
        <v>83.6</v>
      </c>
      <c r="D172" s="15">
        <f>D173</f>
        <v>4812.8</v>
      </c>
    </row>
    <row r="173" spans="1:4" s="9" customFormat="1" ht="40.5">
      <c r="A173" s="20" t="s">
        <v>182</v>
      </c>
      <c r="B173" s="11" t="s">
        <v>183</v>
      </c>
      <c r="C173" s="51">
        <v>83.6</v>
      </c>
      <c r="D173" s="15">
        <f>D174</f>
        <v>4812.8</v>
      </c>
    </row>
    <row r="174" spans="1:4" s="9" customFormat="1" ht="39.75" customHeight="1">
      <c r="A174" s="20" t="s">
        <v>235</v>
      </c>
      <c r="B174" s="11" t="s">
        <v>234</v>
      </c>
      <c r="C174" s="51">
        <f>C175</f>
        <v>71.3</v>
      </c>
      <c r="D174" s="15">
        <v>4812.8</v>
      </c>
    </row>
    <row r="175" spans="1:4" s="9" customFormat="1" ht="40.5">
      <c r="A175" s="20" t="s">
        <v>233</v>
      </c>
      <c r="B175" s="11" t="s">
        <v>404</v>
      </c>
      <c r="C175" s="51">
        <v>71.3</v>
      </c>
      <c r="D175" s="15">
        <f>D176</f>
        <v>0</v>
      </c>
    </row>
    <row r="176" spans="1:4" s="9" customFormat="1" ht="45.75" customHeight="1">
      <c r="A176" s="20" t="s">
        <v>85</v>
      </c>
      <c r="B176" s="21" t="s">
        <v>142</v>
      </c>
      <c r="C176" s="51">
        <f>C177+C178+C179+C180+C181</f>
        <v>20513.3</v>
      </c>
      <c r="D176" s="37"/>
    </row>
    <row r="177" spans="1:4" s="9" customFormat="1" ht="23.25">
      <c r="A177" s="20" t="s">
        <v>86</v>
      </c>
      <c r="B177" s="21" t="s">
        <v>143</v>
      </c>
      <c r="C177" s="51">
        <v>719.6</v>
      </c>
      <c r="D177" s="15">
        <v>14500</v>
      </c>
    </row>
    <row r="178" spans="1:4" s="9" customFormat="1" ht="87.75" customHeight="1">
      <c r="A178" s="20" t="s">
        <v>274</v>
      </c>
      <c r="B178" s="21" t="s">
        <v>144</v>
      </c>
      <c r="C178" s="51">
        <v>2468.3</v>
      </c>
      <c r="D178" s="15" t="e">
        <f>#REF!+#REF!+#REF!</f>
        <v>#REF!</v>
      </c>
    </row>
    <row r="179" spans="1:4" s="9" customFormat="1" ht="90.75" customHeight="1">
      <c r="A179" s="20" t="s">
        <v>275</v>
      </c>
      <c r="B179" s="11" t="s">
        <v>276</v>
      </c>
      <c r="C179" s="51">
        <v>172.7</v>
      </c>
      <c r="D179" s="15"/>
    </row>
    <row r="180" spans="1:4" s="9" customFormat="1" ht="40.5">
      <c r="A180" s="20" t="s">
        <v>87</v>
      </c>
      <c r="B180" s="21" t="s">
        <v>138</v>
      </c>
      <c r="C180" s="51">
        <v>16214.7</v>
      </c>
      <c r="D180" s="15">
        <v>74894140.7</v>
      </c>
    </row>
    <row r="181" spans="1:4" s="9" customFormat="1" ht="45" customHeight="1">
      <c r="A181" s="72" t="s">
        <v>338</v>
      </c>
      <c r="B181" s="70" t="s">
        <v>339</v>
      </c>
      <c r="C181" s="51">
        <v>938</v>
      </c>
      <c r="D181" s="15"/>
    </row>
    <row r="182" spans="1:4" s="9" customFormat="1" ht="45" customHeight="1">
      <c r="A182" s="20" t="s">
        <v>88</v>
      </c>
      <c r="B182" s="21" t="s">
        <v>57</v>
      </c>
      <c r="C182" s="51">
        <f>C183</f>
        <v>35296.8</v>
      </c>
      <c r="D182" s="15">
        <v>12150674.35</v>
      </c>
    </row>
    <row r="183" spans="1:4" s="9" customFormat="1" ht="38.25" customHeight="1">
      <c r="A183" s="20" t="s">
        <v>89</v>
      </c>
      <c r="B183" s="21" t="s">
        <v>59</v>
      </c>
      <c r="C183" s="51">
        <f>C184+C187</f>
        <v>35296.8</v>
      </c>
      <c r="D183" s="15" t="e">
        <f>D184</f>
        <v>#REF!</v>
      </c>
    </row>
    <row r="184" spans="1:4" s="9" customFormat="1" ht="51" customHeight="1">
      <c r="A184" s="20" t="s">
        <v>340</v>
      </c>
      <c r="B184" s="21" t="s">
        <v>121</v>
      </c>
      <c r="C184" s="51">
        <f>C185+C186</f>
        <v>6000</v>
      </c>
      <c r="D184" s="15" t="e">
        <f>#REF!</f>
        <v>#REF!</v>
      </c>
    </row>
    <row r="185" spans="1:4" s="9" customFormat="1" ht="46.5" customHeight="1">
      <c r="A185" s="20" t="s">
        <v>341</v>
      </c>
      <c r="B185" s="24" t="s">
        <v>78</v>
      </c>
      <c r="C185" s="51">
        <v>5000</v>
      </c>
      <c r="D185" s="15"/>
    </row>
    <row r="186" spans="1:4" s="9" customFormat="1" ht="46.5" customHeight="1">
      <c r="A186" s="75" t="s">
        <v>342</v>
      </c>
      <c r="B186" s="79" t="s">
        <v>403</v>
      </c>
      <c r="C186" s="51">
        <v>1000</v>
      </c>
      <c r="D186" s="15"/>
    </row>
    <row r="187" spans="1:4" s="9" customFormat="1" ht="59.25" customHeight="1">
      <c r="A187" s="20" t="s">
        <v>344</v>
      </c>
      <c r="B187" s="21" t="s">
        <v>120</v>
      </c>
      <c r="C187" s="51">
        <f>C188+C189</f>
        <v>29296.8</v>
      </c>
      <c r="D187" s="15"/>
    </row>
    <row r="188" spans="1:4" s="9" customFormat="1" ht="45.75" customHeight="1">
      <c r="A188" s="20" t="s">
        <v>345</v>
      </c>
      <c r="B188" s="70" t="s">
        <v>12</v>
      </c>
      <c r="C188" s="51">
        <v>5566.8</v>
      </c>
      <c r="D188" s="15"/>
    </row>
    <row r="189" spans="1:4" s="9" customFormat="1" ht="60.75">
      <c r="A189" s="20" t="s">
        <v>346</v>
      </c>
      <c r="B189" s="70" t="s">
        <v>348</v>
      </c>
      <c r="C189" s="51">
        <v>23730</v>
      </c>
      <c r="D189" s="15"/>
    </row>
    <row r="190" spans="1:4" s="9" customFormat="1" ht="47.25" customHeight="1">
      <c r="A190" s="18" t="s">
        <v>349</v>
      </c>
      <c r="B190" s="76" t="s">
        <v>359</v>
      </c>
      <c r="C190" s="53">
        <f>C191</f>
        <v>42602.299999999996</v>
      </c>
      <c r="D190" s="15"/>
    </row>
    <row r="191" spans="1:4" s="9" customFormat="1" ht="47.25" customHeight="1">
      <c r="A191" s="20" t="s">
        <v>344</v>
      </c>
      <c r="B191" s="21" t="s">
        <v>120</v>
      </c>
      <c r="C191" s="51">
        <f>C192+C193</f>
        <v>42602.299999999996</v>
      </c>
      <c r="D191" s="15"/>
    </row>
    <row r="192" spans="1:4" s="9" customFormat="1" ht="47.25" customHeight="1">
      <c r="A192" s="20" t="s">
        <v>345</v>
      </c>
      <c r="B192" s="70" t="s">
        <v>347</v>
      </c>
      <c r="C192" s="51">
        <v>40333.7</v>
      </c>
      <c r="D192" s="15"/>
    </row>
    <row r="193" spans="1:4" s="9" customFormat="1" ht="56.25" customHeight="1">
      <c r="A193" s="20" t="s">
        <v>350</v>
      </c>
      <c r="B193" s="70" t="s">
        <v>351</v>
      </c>
      <c r="C193" s="51">
        <v>2268.6</v>
      </c>
      <c r="D193" s="15"/>
    </row>
    <row r="194" spans="1:4" s="9" customFormat="1" ht="52.5" customHeight="1">
      <c r="A194" s="18" t="s">
        <v>90</v>
      </c>
      <c r="B194" s="77" t="s">
        <v>360</v>
      </c>
      <c r="C194" s="52">
        <f>C195</f>
        <v>12531.900000000001</v>
      </c>
      <c r="D194" s="15"/>
    </row>
    <row r="195" spans="1:4" s="8" customFormat="1" ht="23.25">
      <c r="A195" s="20" t="s">
        <v>92</v>
      </c>
      <c r="B195" s="21" t="s">
        <v>57</v>
      </c>
      <c r="C195" s="51">
        <f>C196+C203</f>
        <v>12531.900000000001</v>
      </c>
      <c r="D195" s="14" t="e">
        <f>D196+#REF!</f>
        <v>#REF!</v>
      </c>
    </row>
    <row r="196" spans="1:4" s="9" customFormat="1" ht="23.25">
      <c r="A196" s="20" t="s">
        <v>93</v>
      </c>
      <c r="B196" s="21" t="s">
        <v>59</v>
      </c>
      <c r="C196" s="51">
        <f>C197+C200</f>
        <v>12496.7</v>
      </c>
      <c r="D196" s="15">
        <f>D197</f>
        <v>14500</v>
      </c>
    </row>
    <row r="197" spans="1:4" s="9" customFormat="1" ht="40.5">
      <c r="A197" s="20" t="s">
        <v>352</v>
      </c>
      <c r="B197" s="21" t="s">
        <v>121</v>
      </c>
      <c r="C197" s="51">
        <f>C198</f>
        <v>8497.7</v>
      </c>
      <c r="D197" s="15">
        <f>D198</f>
        <v>14500</v>
      </c>
    </row>
    <row r="198" spans="1:4" s="9" customFormat="1" ht="46.5" customHeight="1">
      <c r="A198" s="20" t="s">
        <v>353</v>
      </c>
      <c r="B198" s="30" t="s">
        <v>6</v>
      </c>
      <c r="C198" s="51">
        <f>C199</f>
        <v>8497.7</v>
      </c>
      <c r="D198" s="15">
        <v>14500</v>
      </c>
    </row>
    <row r="199" spans="1:4" s="9" customFormat="1" ht="23.25">
      <c r="A199" s="20" t="s">
        <v>354</v>
      </c>
      <c r="B199" s="30" t="s">
        <v>6</v>
      </c>
      <c r="C199" s="51">
        <v>8497.7</v>
      </c>
      <c r="D199" s="15"/>
    </row>
    <row r="200" spans="1:4" s="9" customFormat="1" ht="55.5" customHeight="1">
      <c r="A200" s="20" t="s">
        <v>355</v>
      </c>
      <c r="B200" s="21" t="s">
        <v>120</v>
      </c>
      <c r="C200" s="51">
        <f>C201+C202</f>
        <v>3999</v>
      </c>
      <c r="D200" s="42"/>
    </row>
    <row r="201" spans="1:4" s="9" customFormat="1" ht="40.5">
      <c r="A201" s="20" t="s">
        <v>356</v>
      </c>
      <c r="B201" s="45" t="s">
        <v>12</v>
      </c>
      <c r="C201" s="56">
        <v>1416</v>
      </c>
      <c r="D201" s="15"/>
    </row>
    <row r="202" spans="1:4" s="9" customFormat="1" ht="60.75">
      <c r="A202" s="20" t="s">
        <v>357</v>
      </c>
      <c r="B202" s="11" t="s">
        <v>277</v>
      </c>
      <c r="C202" s="56">
        <v>2583</v>
      </c>
      <c r="D202" s="15"/>
    </row>
    <row r="203" spans="1:4" s="9" customFormat="1" ht="42.75" customHeight="1">
      <c r="A203" s="20" t="s">
        <v>358</v>
      </c>
      <c r="B203" s="21" t="s">
        <v>15</v>
      </c>
      <c r="C203" s="51">
        <f>C204</f>
        <v>35.2</v>
      </c>
      <c r="D203" s="15"/>
    </row>
    <row r="204" spans="1:4" s="9" customFormat="1" ht="23.25">
      <c r="A204" s="20" t="s">
        <v>205</v>
      </c>
      <c r="B204" s="21" t="s">
        <v>16</v>
      </c>
      <c r="C204" s="51">
        <v>35.2</v>
      </c>
      <c r="D204" s="15"/>
    </row>
    <row r="205" spans="1:4" s="9" customFormat="1" ht="42.75" customHeight="1">
      <c r="A205" s="18" t="s">
        <v>95</v>
      </c>
      <c r="B205" s="77" t="s">
        <v>361</v>
      </c>
      <c r="C205" s="52">
        <f>C206</f>
        <v>8044</v>
      </c>
      <c r="D205" s="15"/>
    </row>
    <row r="206" spans="1:4" s="9" customFormat="1" ht="38.25" customHeight="1">
      <c r="A206" s="20" t="s">
        <v>96</v>
      </c>
      <c r="B206" s="21" t="s">
        <v>57</v>
      </c>
      <c r="C206" s="51">
        <f>C207</f>
        <v>8044</v>
      </c>
      <c r="D206" s="37"/>
    </row>
    <row r="207" spans="1:4" s="9" customFormat="1" ht="48.75" customHeight="1">
      <c r="A207" s="20" t="s">
        <v>97</v>
      </c>
      <c r="B207" s="21" t="s">
        <v>59</v>
      </c>
      <c r="C207" s="51">
        <f>C208</f>
        <v>8044</v>
      </c>
      <c r="D207" s="37"/>
    </row>
    <row r="208" spans="1:4" s="9" customFormat="1" ht="48.75" customHeight="1">
      <c r="A208" s="73" t="s">
        <v>364</v>
      </c>
      <c r="B208" s="21" t="s">
        <v>121</v>
      </c>
      <c r="C208" s="51">
        <f>C209+C210</f>
        <v>8044</v>
      </c>
      <c r="D208" s="37"/>
    </row>
    <row r="209" spans="1:4" s="9" customFormat="1" ht="48.75" customHeight="1">
      <c r="A209" s="73" t="s">
        <v>365</v>
      </c>
      <c r="B209" s="78" t="s">
        <v>366</v>
      </c>
      <c r="C209" s="51">
        <v>48</v>
      </c>
      <c r="D209" s="37"/>
    </row>
    <row r="210" spans="1:4" s="9" customFormat="1" ht="42.75" customHeight="1">
      <c r="A210" s="20" t="s">
        <v>362</v>
      </c>
      <c r="B210" s="21" t="s">
        <v>5</v>
      </c>
      <c r="C210" s="51">
        <f>C211</f>
        <v>7996</v>
      </c>
      <c r="D210" s="37"/>
    </row>
    <row r="211" spans="1:4" s="8" customFormat="1" ht="29.25" customHeight="1">
      <c r="A211" s="20" t="s">
        <v>363</v>
      </c>
      <c r="B211" s="21" t="s">
        <v>6</v>
      </c>
      <c r="C211" s="51">
        <v>7996</v>
      </c>
      <c r="D211" s="14" t="e">
        <f>#REF!+#REF!</f>
        <v>#REF!</v>
      </c>
    </row>
    <row r="212" spans="1:4" s="9" customFormat="1" ht="38.25" customHeight="1">
      <c r="A212" s="18" t="s">
        <v>98</v>
      </c>
      <c r="B212" s="58" t="s">
        <v>91</v>
      </c>
      <c r="C212" s="52">
        <f>C213+C219</f>
        <v>380077.30000000005</v>
      </c>
      <c r="D212" s="15">
        <v>60000</v>
      </c>
    </row>
    <row r="213" spans="1:4" s="9" customFormat="1" ht="23.25">
      <c r="A213" s="20" t="s">
        <v>99</v>
      </c>
      <c r="B213" s="21" t="s">
        <v>141</v>
      </c>
      <c r="C213" s="51">
        <f>C214+C216</f>
        <v>1754.5</v>
      </c>
      <c r="D213" s="15"/>
    </row>
    <row r="214" spans="1:4" s="9" customFormat="1" ht="33.75" customHeight="1">
      <c r="A214" s="20" t="s">
        <v>188</v>
      </c>
      <c r="B214" s="21" t="s">
        <v>184</v>
      </c>
      <c r="C214" s="51">
        <f>C215</f>
        <v>1613</v>
      </c>
      <c r="D214" s="15"/>
    </row>
    <row r="215" spans="1:4" s="9" customFormat="1" ht="60.75">
      <c r="A215" s="20" t="s">
        <v>189</v>
      </c>
      <c r="B215" s="11" t="s">
        <v>186</v>
      </c>
      <c r="C215" s="51">
        <v>1613</v>
      </c>
      <c r="D215" s="15"/>
    </row>
    <row r="216" spans="1:4" s="8" customFormat="1" ht="23.25">
      <c r="A216" s="20" t="s">
        <v>0</v>
      </c>
      <c r="B216" s="21" t="s">
        <v>172</v>
      </c>
      <c r="C216" s="51">
        <f>C217</f>
        <v>141.5</v>
      </c>
      <c r="D216" s="14" t="e">
        <f>D217+#REF!</f>
        <v>#REF!</v>
      </c>
    </row>
    <row r="217" spans="1:4" s="9" customFormat="1" ht="23.25">
      <c r="A217" s="20" t="s">
        <v>1</v>
      </c>
      <c r="B217" s="21" t="s">
        <v>172</v>
      </c>
      <c r="C217" s="51">
        <f>C218</f>
        <v>141.5</v>
      </c>
      <c r="D217" s="15">
        <f>D218</f>
        <v>14500</v>
      </c>
    </row>
    <row r="218" spans="1:4" s="9" customFormat="1" ht="40.5">
      <c r="A218" s="20" t="s">
        <v>2</v>
      </c>
      <c r="B218" s="21" t="s">
        <v>187</v>
      </c>
      <c r="C218" s="51">
        <v>141.5</v>
      </c>
      <c r="D218" s="15">
        <f>D219</f>
        <v>14500</v>
      </c>
    </row>
    <row r="219" spans="1:4" s="9" customFormat="1" ht="23.25">
      <c r="A219" s="20" t="s">
        <v>3</v>
      </c>
      <c r="B219" s="21" t="s">
        <v>57</v>
      </c>
      <c r="C219" s="51">
        <f>C220+C233</f>
        <v>378322.80000000005</v>
      </c>
      <c r="D219" s="15">
        <v>14500</v>
      </c>
    </row>
    <row r="220" spans="1:4" s="9" customFormat="1" ht="23.25">
      <c r="A220" s="20" t="s">
        <v>4</v>
      </c>
      <c r="B220" s="21" t="s">
        <v>59</v>
      </c>
      <c r="C220" s="51">
        <f>C221+C231</f>
        <v>378463.20000000007</v>
      </c>
      <c r="D220" s="15">
        <f>D221</f>
        <v>878135.86</v>
      </c>
    </row>
    <row r="221" spans="1:4" s="9" customFormat="1" ht="43.5" customHeight="1">
      <c r="A221" s="20" t="s">
        <v>367</v>
      </c>
      <c r="B221" s="21" t="s">
        <v>120</v>
      </c>
      <c r="C221" s="51">
        <f>C222+C223+C224+C226+C227+C228+C229+C230+C225</f>
        <v>378153.20000000007</v>
      </c>
      <c r="D221" s="15">
        <f>878135.86</f>
        <v>878135.86</v>
      </c>
    </row>
    <row r="222" spans="1:4" s="9" customFormat="1" ht="48" customHeight="1">
      <c r="A222" s="20" t="s">
        <v>368</v>
      </c>
      <c r="B222" s="24" t="s">
        <v>11</v>
      </c>
      <c r="C222" s="51">
        <v>32055</v>
      </c>
      <c r="D222" s="15"/>
    </row>
    <row r="223" spans="1:4" s="9" customFormat="1" ht="67.5" customHeight="1">
      <c r="A223" s="20" t="s">
        <v>369</v>
      </c>
      <c r="B223" s="21" t="s">
        <v>12</v>
      </c>
      <c r="C223" s="51">
        <v>108803.6</v>
      </c>
      <c r="D223" s="15"/>
    </row>
    <row r="224" spans="1:4" s="9" customFormat="1" ht="60.75">
      <c r="A224" s="20" t="s">
        <v>370</v>
      </c>
      <c r="B224" s="70" t="s">
        <v>371</v>
      </c>
      <c r="C224" s="51">
        <v>62312</v>
      </c>
      <c r="D224" s="15"/>
    </row>
    <row r="225" spans="1:4" s="9" customFormat="1" ht="40.5">
      <c r="A225" s="20" t="s">
        <v>372</v>
      </c>
      <c r="B225" s="70" t="s">
        <v>402</v>
      </c>
      <c r="C225" s="51">
        <v>799.9</v>
      </c>
      <c r="D225" s="15"/>
    </row>
    <row r="226" spans="1:4" s="9" customFormat="1" ht="40.5">
      <c r="A226" s="20" t="s">
        <v>373</v>
      </c>
      <c r="B226" s="24" t="s">
        <v>8</v>
      </c>
      <c r="C226" s="51">
        <v>16615.2</v>
      </c>
      <c r="D226" s="15"/>
    </row>
    <row r="227" spans="1:4" s="9" customFormat="1" ht="40.5">
      <c r="A227" s="20" t="s">
        <v>380</v>
      </c>
      <c r="B227" s="79" t="s">
        <v>7</v>
      </c>
      <c r="C227" s="51">
        <v>65698.5</v>
      </c>
      <c r="D227" s="15"/>
    </row>
    <row r="228" spans="1:4" s="9" customFormat="1" ht="60.75">
      <c r="A228" s="46" t="s">
        <v>374</v>
      </c>
      <c r="B228" s="70" t="s">
        <v>94</v>
      </c>
      <c r="C228" s="51">
        <v>2043.6</v>
      </c>
      <c r="D228" s="15"/>
    </row>
    <row r="229" spans="1:4" s="9" customFormat="1" ht="40.5">
      <c r="A229" s="46" t="s">
        <v>375</v>
      </c>
      <c r="B229" s="70" t="s">
        <v>379</v>
      </c>
      <c r="C229" s="51">
        <v>46.4</v>
      </c>
      <c r="D229" s="15"/>
    </row>
    <row r="230" spans="1:4" s="9" customFormat="1" ht="81">
      <c r="A230" s="46" t="s">
        <v>378</v>
      </c>
      <c r="B230" s="70" t="s">
        <v>238</v>
      </c>
      <c r="C230" s="51">
        <v>89779</v>
      </c>
      <c r="D230" s="15"/>
    </row>
    <row r="231" spans="1:4" s="9" customFormat="1" ht="32.25" customHeight="1">
      <c r="A231" s="20" t="s">
        <v>100</v>
      </c>
      <c r="B231" s="21" t="s">
        <v>15</v>
      </c>
      <c r="C231" s="51">
        <f>C232</f>
        <v>310</v>
      </c>
      <c r="D231" s="40"/>
    </row>
    <row r="232" spans="1:4" s="9" customFormat="1" ht="41.25" customHeight="1">
      <c r="A232" s="20" t="s">
        <v>204</v>
      </c>
      <c r="B232" s="21" t="s">
        <v>16</v>
      </c>
      <c r="C232" s="51">
        <v>310</v>
      </c>
      <c r="D232" s="40"/>
    </row>
    <row r="233" spans="1:4" s="9" customFormat="1" ht="23.25">
      <c r="A233" s="20" t="s">
        <v>377</v>
      </c>
      <c r="B233" s="21" t="s">
        <v>154</v>
      </c>
      <c r="C233" s="51">
        <f>C234</f>
        <v>-140.4</v>
      </c>
      <c r="D233" s="15"/>
    </row>
    <row r="234" spans="1:4" s="9" customFormat="1" ht="23.25">
      <c r="A234" s="20" t="s">
        <v>376</v>
      </c>
      <c r="B234" s="21" t="s">
        <v>185</v>
      </c>
      <c r="C234" s="51">
        <v>-140.4</v>
      </c>
      <c r="D234" s="15"/>
    </row>
    <row r="235" spans="1:4" s="8" customFormat="1" ht="46.5">
      <c r="A235" s="18" t="s">
        <v>101</v>
      </c>
      <c r="B235" s="31" t="s">
        <v>102</v>
      </c>
      <c r="C235" s="52">
        <f>C236</f>
        <v>57</v>
      </c>
      <c r="D235" s="14" t="e">
        <f>D236+#REF!</f>
        <v>#REF!</v>
      </c>
    </row>
    <row r="236" spans="1:4" s="12" customFormat="1" ht="23.25">
      <c r="A236" s="20" t="s">
        <v>103</v>
      </c>
      <c r="B236" s="21" t="s">
        <v>15</v>
      </c>
      <c r="C236" s="51">
        <f>C237</f>
        <v>57</v>
      </c>
      <c r="D236" s="15">
        <f>D237</f>
        <v>14500</v>
      </c>
    </row>
    <row r="237" spans="1:4" s="12" customFormat="1" ht="23.25">
      <c r="A237" s="20" t="s">
        <v>206</v>
      </c>
      <c r="B237" s="21" t="s">
        <v>16</v>
      </c>
      <c r="C237" s="51">
        <v>57</v>
      </c>
      <c r="D237" s="15">
        <f>D238</f>
        <v>14500</v>
      </c>
    </row>
    <row r="238" spans="1:4" s="12" customFormat="1" ht="45" customHeight="1">
      <c r="A238" s="18" t="s">
        <v>104</v>
      </c>
      <c r="B238" s="31" t="s">
        <v>105</v>
      </c>
      <c r="C238" s="52">
        <f>C239+C241</f>
        <v>271.5</v>
      </c>
      <c r="D238" s="15">
        <v>14500</v>
      </c>
    </row>
    <row r="239" spans="1:4" s="8" customFormat="1" ht="23.25">
      <c r="A239" s="20" t="s">
        <v>106</v>
      </c>
      <c r="B239" s="21" t="s">
        <v>15</v>
      </c>
      <c r="C239" s="51">
        <f>C240</f>
        <v>184.9</v>
      </c>
      <c r="D239" s="14" t="e">
        <f>#REF!+D240</f>
        <v>#REF!</v>
      </c>
    </row>
    <row r="240" spans="1:4" s="9" customFormat="1" ht="23.25">
      <c r="A240" s="20" t="s">
        <v>207</v>
      </c>
      <c r="B240" s="21" t="s">
        <v>16</v>
      </c>
      <c r="C240" s="51">
        <v>184.9</v>
      </c>
      <c r="D240" s="15">
        <f>D243</f>
        <v>82070</v>
      </c>
    </row>
    <row r="241" spans="1:4" s="9" customFormat="1" ht="23.25">
      <c r="A241" s="20" t="s">
        <v>381</v>
      </c>
      <c r="B241" s="21" t="s">
        <v>145</v>
      </c>
      <c r="C241" s="51">
        <f>C242</f>
        <v>86.6</v>
      </c>
      <c r="D241" s="15"/>
    </row>
    <row r="242" spans="1:4" s="9" customFormat="1" ht="60.75">
      <c r="A242" s="20" t="s">
        <v>382</v>
      </c>
      <c r="B242" s="70" t="s">
        <v>401</v>
      </c>
      <c r="C242" s="51">
        <v>86.6</v>
      </c>
      <c r="D242" s="15"/>
    </row>
    <row r="243" spans="1:4" s="9" customFormat="1" ht="46.5">
      <c r="A243" s="18" t="s">
        <v>107</v>
      </c>
      <c r="B243" s="31" t="s">
        <v>108</v>
      </c>
      <c r="C243" s="52">
        <f>C247+C244</f>
        <v>41.4</v>
      </c>
      <c r="D243" s="15">
        <v>82070</v>
      </c>
    </row>
    <row r="244" spans="1:4" s="9" customFormat="1" ht="40.5">
      <c r="A244" s="73" t="s">
        <v>383</v>
      </c>
      <c r="B244" s="69" t="s">
        <v>387</v>
      </c>
      <c r="C244" s="52">
        <f>C245</f>
        <v>3.4</v>
      </c>
      <c r="D244" s="15"/>
    </row>
    <row r="245" spans="1:4" s="9" customFormat="1" ht="23.25">
      <c r="A245" s="73" t="s">
        <v>385</v>
      </c>
      <c r="B245" s="70" t="s">
        <v>384</v>
      </c>
      <c r="C245" s="52">
        <f>C246</f>
        <v>3.4</v>
      </c>
      <c r="D245" s="15"/>
    </row>
    <row r="246" spans="1:4" s="9" customFormat="1" ht="23.25">
      <c r="A246" s="73" t="s">
        <v>386</v>
      </c>
      <c r="B246" s="70" t="s">
        <v>384</v>
      </c>
      <c r="C246" s="52">
        <v>3.4</v>
      </c>
      <c r="D246" s="15"/>
    </row>
    <row r="247" spans="1:4" s="8" customFormat="1" ht="23.25">
      <c r="A247" s="20" t="s">
        <v>109</v>
      </c>
      <c r="B247" s="21" t="s">
        <v>15</v>
      </c>
      <c r="C247" s="51">
        <f>C248</f>
        <v>38</v>
      </c>
      <c r="D247" s="14" t="e">
        <f>D248</f>
        <v>#REF!</v>
      </c>
    </row>
    <row r="248" spans="1:4" s="9" customFormat="1" ht="23.25">
      <c r="A248" s="20" t="s">
        <v>208</v>
      </c>
      <c r="B248" s="21" t="s">
        <v>16</v>
      </c>
      <c r="C248" s="51">
        <v>38</v>
      </c>
      <c r="D248" s="15" t="e">
        <f>D249</f>
        <v>#REF!</v>
      </c>
    </row>
    <row r="249" spans="1:4" s="9" customFormat="1" ht="46.5">
      <c r="A249" s="18" t="s">
        <v>110</v>
      </c>
      <c r="B249" s="31" t="s">
        <v>111</v>
      </c>
      <c r="C249" s="52">
        <f>C253+C250</f>
        <v>76.89999999999999</v>
      </c>
      <c r="D249" s="15" t="e">
        <f>#REF!</f>
        <v>#REF!</v>
      </c>
    </row>
    <row r="250" spans="1:4" s="9" customFormat="1" ht="40.5">
      <c r="A250" s="73" t="s">
        <v>383</v>
      </c>
      <c r="B250" s="69" t="s">
        <v>388</v>
      </c>
      <c r="C250" s="52">
        <f>C251</f>
        <v>0.6</v>
      </c>
      <c r="D250" s="15"/>
    </row>
    <row r="251" spans="1:4" s="9" customFormat="1" ht="23.25">
      <c r="A251" s="73" t="s">
        <v>385</v>
      </c>
      <c r="B251" s="70" t="s">
        <v>384</v>
      </c>
      <c r="C251" s="52">
        <f>C252</f>
        <v>0.6</v>
      </c>
      <c r="D251" s="15"/>
    </row>
    <row r="252" spans="1:4" s="9" customFormat="1" ht="23.25">
      <c r="A252" s="73" t="s">
        <v>386</v>
      </c>
      <c r="B252" s="70" t="s">
        <v>384</v>
      </c>
      <c r="C252" s="52">
        <v>0.6</v>
      </c>
      <c r="D252" s="15"/>
    </row>
    <row r="253" spans="1:4" s="10" customFormat="1" ht="25.5">
      <c r="A253" s="20" t="s">
        <v>112</v>
      </c>
      <c r="B253" s="21" t="s">
        <v>15</v>
      </c>
      <c r="C253" s="51">
        <f>C254</f>
        <v>76.3</v>
      </c>
      <c r="D253" s="16" t="e">
        <f>#REF!</f>
        <v>#REF!</v>
      </c>
    </row>
    <row r="254" spans="1:4" s="9" customFormat="1" ht="23.25">
      <c r="A254" s="20" t="s">
        <v>209</v>
      </c>
      <c r="B254" s="21" t="s">
        <v>16</v>
      </c>
      <c r="C254" s="51">
        <v>76.3</v>
      </c>
      <c r="D254" s="15"/>
    </row>
    <row r="255" spans="1:4" s="9" customFormat="1" ht="48.75" customHeight="1">
      <c r="A255" s="18" t="s">
        <v>113</v>
      </c>
      <c r="B255" s="33" t="s">
        <v>114</v>
      </c>
      <c r="C255" s="52">
        <f>C256</f>
        <v>58</v>
      </c>
      <c r="D255" s="15"/>
    </row>
    <row r="256" spans="1:4" s="8" customFormat="1" ht="23.25">
      <c r="A256" s="20" t="s">
        <v>115</v>
      </c>
      <c r="B256" s="21" t="s">
        <v>15</v>
      </c>
      <c r="C256" s="51">
        <f>C257</f>
        <v>58</v>
      </c>
      <c r="D256" s="14" t="e">
        <f>#REF!+D257</f>
        <v>#REF!</v>
      </c>
    </row>
    <row r="257" spans="1:4" s="9" customFormat="1" ht="23.25">
      <c r="A257" s="20" t="s">
        <v>210</v>
      </c>
      <c r="B257" s="21" t="s">
        <v>16</v>
      </c>
      <c r="C257" s="51">
        <v>58</v>
      </c>
      <c r="D257" s="15">
        <f>D258</f>
        <v>124500</v>
      </c>
    </row>
    <row r="258" spans="1:4" s="9" customFormat="1" ht="33.75" customHeight="1">
      <c r="A258" s="18" t="s">
        <v>116</v>
      </c>
      <c r="B258" s="32" t="s">
        <v>117</v>
      </c>
      <c r="C258" s="52">
        <f>C259</f>
        <v>42</v>
      </c>
      <c r="D258" s="15">
        <v>124500</v>
      </c>
    </row>
    <row r="259" spans="1:4" s="9" customFormat="1" ht="23.25">
      <c r="A259" s="20" t="s">
        <v>118</v>
      </c>
      <c r="B259" s="21" t="s">
        <v>15</v>
      </c>
      <c r="C259" s="51">
        <f>C260</f>
        <v>42</v>
      </c>
      <c r="D259" s="15"/>
    </row>
    <row r="260" spans="1:4" s="9" customFormat="1" ht="23.25">
      <c r="A260" s="20" t="s">
        <v>211</v>
      </c>
      <c r="B260" s="21" t="s">
        <v>16</v>
      </c>
      <c r="C260" s="51">
        <v>42</v>
      </c>
      <c r="D260" s="15"/>
    </row>
    <row r="261" spans="1:4" s="9" customFormat="1" ht="22.5">
      <c r="A261" s="34"/>
      <c r="B261" s="35" t="s">
        <v>119</v>
      </c>
      <c r="C261" s="57">
        <f>C6+C10+C14+C20+C27+C33+C37+C46+C49+C52+C78+C91+C97+C101+C124+C128+C132+C165+C190+C194+C205+C212+C235+C238+C243+C249+C255+C258+C161</f>
        <v>4154951.8999999985</v>
      </c>
      <c r="D261" s="15"/>
    </row>
    <row r="262" spans="1:4" s="8" customFormat="1" ht="23.25">
      <c r="A262" s="2"/>
      <c r="B262" s="2"/>
      <c r="C262" s="2"/>
      <c r="D262" s="14">
        <f>D263</f>
        <v>38750</v>
      </c>
    </row>
    <row r="263" spans="1:4" s="9" customFormat="1" ht="20.25">
      <c r="A263" s="2"/>
      <c r="B263" s="2"/>
      <c r="C263" s="2"/>
      <c r="D263" s="15">
        <f>D264</f>
        <v>38750</v>
      </c>
    </row>
    <row r="264" spans="1:4" s="9" customFormat="1" ht="20.25">
      <c r="A264" s="2"/>
      <c r="B264" s="2"/>
      <c r="C264" s="2"/>
      <c r="D264" s="15">
        <v>38750</v>
      </c>
    </row>
    <row r="265" spans="1:4" s="9" customFormat="1" ht="20.25">
      <c r="A265" s="2"/>
      <c r="B265" s="2"/>
      <c r="C265" s="2"/>
      <c r="D265" s="3" t="e">
        <f>D262+D256+D253+D247+D239+#REF!+D235+#REF!+D211+#REF!+D195+#REF!+#REF!+#REF!+#REF!+#REF!+D131+D103+#REF!+#REF!+#REF!+#REF!+D54+D37+#REF!+#REF!+D20+D14+#REF!+#REF!+D127</f>
        <v>#REF!</v>
      </c>
    </row>
  </sheetData>
  <sheetProtection selectLockedCells="1" selectUnlockedCells="1"/>
  <mergeCells count="3">
    <mergeCell ref="A1:B1"/>
    <mergeCell ref="A3:D3"/>
    <mergeCell ref="B2:K2"/>
  </mergeCells>
  <printOptions/>
  <pageMargins left="0.4330708661417323" right="0.1968503937007874" top="0.15748031496062992" bottom="0.2362204724409449" header="0" footer="0"/>
  <pageSetup horizontalDpi="300" verticalDpi="300" orientation="landscape" paperSize="9" scale="6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Колечкина Ирина</dc:creator>
  <cp:keywords/>
  <dc:description/>
  <cp:lastModifiedBy>Колечкина</cp:lastModifiedBy>
  <cp:lastPrinted>2018-03-30T01:54:33Z</cp:lastPrinted>
  <dcterms:created xsi:type="dcterms:W3CDTF">2012-03-22T02:32:25Z</dcterms:created>
  <dcterms:modified xsi:type="dcterms:W3CDTF">2018-03-30T01:58:52Z</dcterms:modified>
  <cp:category/>
  <cp:version/>
  <cp:contentType/>
  <cp:contentStatus/>
</cp:coreProperties>
</file>